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145" windowWidth="14805" windowHeight="5970"/>
  </bookViews>
  <sheets>
    <sheet name="Всего-дор" sheetId="4" r:id="rId1"/>
  </sheets>
  <definedNames>
    <definedName name="_xlnm.Print_Titles" localSheetId="0">'Всего-дор'!$12:$12</definedName>
    <definedName name="_xlnm.Print_Area" localSheetId="0">'Всего-дор'!$A$1:$AA$427</definedName>
  </definedNames>
  <calcPr calcId="145621"/>
</workbook>
</file>

<file path=xl/calcChain.xml><?xml version="1.0" encoding="utf-8"?>
<calcChain xmlns="http://schemas.openxmlformats.org/spreadsheetml/2006/main">
  <c r="Z61" i="4" l="1"/>
  <c r="Y20" i="4"/>
  <c r="Y78" i="4"/>
  <c r="Y92" i="4"/>
  <c r="Y57" i="4" l="1"/>
  <c r="Z120" i="4"/>
  <c r="Y99" i="4"/>
  <c r="W23" i="4" l="1"/>
  <c r="U23" i="4"/>
  <c r="Y23" i="4" l="1"/>
  <c r="Z43" i="4"/>
  <c r="Z86" i="4" l="1"/>
  <c r="Y112" i="4"/>
  <c r="X26" i="4" l="1"/>
  <c r="Z113" i="4" l="1"/>
  <c r="X175" i="4"/>
  <c r="X164" i="4"/>
  <c r="X134" i="4"/>
  <c r="X127" i="4"/>
  <c r="X130" i="4"/>
  <c r="X182" i="4"/>
  <c r="X386" i="4"/>
  <c r="X385" i="4"/>
  <c r="X188" i="4"/>
  <c r="X203" i="4"/>
  <c r="X216" i="4" l="1"/>
  <c r="X123" i="4" l="1"/>
  <c r="Z97" i="4" l="1"/>
  <c r="Z96" i="4"/>
  <c r="U24" i="4" l="1"/>
  <c r="X387" i="4" l="1"/>
  <c r="X391" i="4"/>
  <c r="X390" i="4" s="1"/>
  <c r="Z115" i="4"/>
  <c r="Z116" i="4"/>
  <c r="Y114" i="4"/>
  <c r="Z114" i="4" s="1"/>
  <c r="Z118" i="4"/>
  <c r="Z58" i="4"/>
  <c r="Z59" i="4"/>
  <c r="U57" i="4"/>
  <c r="T57" i="4"/>
  <c r="Y103" i="4"/>
  <c r="Y98" i="4"/>
  <c r="Z112" i="4"/>
  <c r="Y22" i="4" l="1"/>
  <c r="Z57" i="4"/>
  <c r="Z93" i="4"/>
  <c r="Z94" i="4"/>
  <c r="X92" i="4"/>
  <c r="Z92" i="4" l="1"/>
  <c r="Z107" i="4" l="1"/>
  <c r="Z106" i="4"/>
  <c r="Z102" i="4"/>
  <c r="Z101" i="4"/>
  <c r="Z139" i="4" l="1"/>
  <c r="AC131" i="4"/>
  <c r="AC130" i="4"/>
  <c r="Z140" i="4"/>
  <c r="Z143" i="4"/>
  <c r="X158" i="4"/>
  <c r="X184" i="4"/>
  <c r="X210" i="4" l="1"/>
  <c r="X206" i="4"/>
  <c r="X196" i="4"/>
  <c r="X157" i="4"/>
  <c r="Z157" i="4" s="1"/>
  <c r="X156" i="4"/>
  <c r="Z156" i="4" s="1"/>
  <c r="X145" i="4"/>
  <c r="X163" i="4"/>
  <c r="X144" i="4" s="1"/>
  <c r="Z176" i="4"/>
  <c r="Z175" i="4"/>
  <c r="X110" i="4"/>
  <c r="X109" i="4"/>
  <c r="X105" i="4"/>
  <c r="X104" i="4"/>
  <c r="X89" i="4"/>
  <c r="X88" i="4"/>
  <c r="Z131" i="4" l="1"/>
  <c r="Z130" i="4"/>
  <c r="Y126" i="4" l="1"/>
  <c r="Z104" i="4"/>
  <c r="Z39" i="4"/>
  <c r="X381" i="4" l="1"/>
  <c r="Z385" i="4"/>
  <c r="Z386" i="4"/>
  <c r="Z387" i="4"/>
  <c r="X214" i="4"/>
  <c r="Y181" i="4"/>
  <c r="Y122" i="4" s="1"/>
  <c r="X183" i="4"/>
  <c r="Z183" i="4" s="1"/>
  <c r="Z136" i="4"/>
  <c r="Z135" i="4"/>
  <c r="Z134" i="4"/>
  <c r="Z133" i="4"/>
  <c r="X126" i="4"/>
  <c r="X78" i="4"/>
  <c r="Z81" i="4"/>
  <c r="X103" i="4"/>
  <c r="Z105" i="4"/>
  <c r="X108" i="4"/>
  <c r="Z110" i="4"/>
  <c r="X181" i="4" l="1"/>
  <c r="X122" i="4" s="1"/>
  <c r="Z100" i="4"/>
  <c r="X99" i="4"/>
  <c r="Z99" i="4" s="1"/>
  <c r="X98" i="4" l="1"/>
  <c r="Z98" i="4" s="1"/>
  <c r="W26" i="4" l="1"/>
  <c r="V306" i="4"/>
  <c r="V292" i="4"/>
  <c r="V283" i="4"/>
  <c r="V243" i="4"/>
  <c r="V35" i="4"/>
  <c r="Z132" i="4" l="1"/>
  <c r="Z142" i="4" l="1"/>
  <c r="W391" i="4"/>
  <c r="W210" i="4"/>
  <c r="W206" i="4"/>
  <c r="W188" i="4"/>
  <c r="W174" i="4"/>
  <c r="W164" i="4"/>
  <c r="W196" i="4"/>
  <c r="W127" i="4"/>
  <c r="W193" i="4"/>
  <c r="W88" i="4"/>
  <c r="W74" i="4"/>
  <c r="W82" i="4"/>
  <c r="Z90" i="4" l="1"/>
  <c r="Z91" i="4" l="1"/>
  <c r="Z38" i="4"/>
  <c r="Z227" i="4" l="1"/>
  <c r="V229" i="4"/>
  <c r="Z230" i="4"/>
  <c r="Z226" i="4"/>
  <c r="Y125" i="4" l="1"/>
  <c r="Z184" i="4"/>
  <c r="Z182" i="4"/>
  <c r="Z181" i="4" s="1"/>
  <c r="X125" i="4"/>
  <c r="Z125" i="4" l="1"/>
  <c r="Z111" i="4"/>
  <c r="Z109" i="4"/>
  <c r="Z108" i="4" s="1"/>
  <c r="Z103" i="4"/>
  <c r="Z95" i="4"/>
  <c r="X87" i="4"/>
  <c r="X22" i="4" s="1"/>
  <c r="W203" i="4" l="1"/>
  <c r="W199" i="4" l="1"/>
  <c r="W229" i="4" l="1"/>
  <c r="Z229" i="4" s="1"/>
  <c r="W155" i="4"/>
  <c r="W216" i="4"/>
  <c r="Z141" i="4" l="1"/>
  <c r="Z180" i="4"/>
  <c r="Y195" i="4"/>
  <c r="X195" i="4"/>
  <c r="W124" i="4" l="1"/>
  <c r="Y124" i="4"/>
  <c r="W129" i="4"/>
  <c r="X349" i="4"/>
  <c r="Y390" i="4"/>
  <c r="W126" i="4" l="1"/>
  <c r="Z129" i="4"/>
  <c r="Z124" i="4"/>
  <c r="Z155" i="4" l="1"/>
  <c r="Z154" i="4"/>
  <c r="Z213" i="4"/>
  <c r="Z209" i="4"/>
  <c r="Z232" i="4"/>
  <c r="Z231" i="4"/>
  <c r="W214" i="4"/>
  <c r="Z174" i="4"/>
  <c r="Z173" i="4" l="1"/>
  <c r="W163" i="4"/>
  <c r="W144" i="4" s="1"/>
  <c r="W392" i="4"/>
  <c r="W390" i="4" s="1"/>
  <c r="Z29" i="4" l="1"/>
  <c r="W87" i="4"/>
  <c r="Z87" i="4" s="1"/>
  <c r="Z88" i="4"/>
  <c r="Z85" i="4"/>
  <c r="W78" i="4"/>
  <c r="Z83" i="4"/>
  <c r="W75" i="4"/>
  <c r="W69" i="4" s="1"/>
  <c r="W22" i="4" s="1"/>
  <c r="Z89" i="4" l="1"/>
  <c r="Z82" i="4"/>
  <c r="Z73" i="4"/>
  <c r="W195" i="4" l="1"/>
  <c r="V250" i="4" l="1"/>
  <c r="V249" i="4" s="1"/>
  <c r="V188" i="4" l="1"/>
  <c r="V214" i="4"/>
  <c r="V127" i="4"/>
  <c r="V126" i="4" s="1"/>
  <c r="V196" i="4"/>
  <c r="V197" i="4"/>
  <c r="V167" i="4" l="1"/>
  <c r="V164" i="4"/>
  <c r="V265" i="4" l="1"/>
  <c r="V239" i="4" s="1"/>
  <c r="V263" i="4"/>
  <c r="V262" i="4" l="1"/>
  <c r="V70" i="4" l="1"/>
  <c r="V72" i="4"/>
  <c r="V241" i="4" l="1"/>
  <c r="Z241" i="4" s="1"/>
  <c r="V225" i="4" l="1"/>
  <c r="Z233" i="4"/>
  <c r="Z267" i="4"/>
  <c r="V255" i="4"/>
  <c r="Z260" i="4"/>
  <c r="Z253" i="4"/>
  <c r="Z247" i="4"/>
  <c r="Z224" i="4"/>
  <c r="Z198" i="4"/>
  <c r="Z190" i="4"/>
  <c r="V392" i="4" l="1"/>
  <c r="V27" i="4"/>
  <c r="Z153" i="4"/>
  <c r="Z172" i="4"/>
  <c r="V222" i="4" l="1"/>
  <c r="V221" i="4" s="1"/>
  <c r="V187" i="4"/>
  <c r="V206" i="4"/>
  <c r="V168" i="4"/>
  <c r="V216" i="4" l="1"/>
  <c r="V195" i="4"/>
  <c r="Z76" i="4" l="1"/>
  <c r="Z41" i="4"/>
  <c r="Z75" i="4"/>
  <c r="Z74" i="4"/>
  <c r="Z28" i="4"/>
  <c r="Z380" i="4" l="1"/>
  <c r="W158" i="4"/>
  <c r="Z31" i="4" l="1"/>
  <c r="V396" i="4" l="1"/>
  <c r="V270" i="4"/>
  <c r="Z77" i="4" l="1"/>
  <c r="V171" i="4" l="1"/>
  <c r="V163" i="4" s="1"/>
  <c r="V145" i="4"/>
  <c r="V151" i="4"/>
  <c r="V152" i="4" l="1"/>
  <c r="Z152" i="4" s="1"/>
  <c r="V210" i="4"/>
  <c r="V240" i="4"/>
  <c r="Z240" i="4" s="1"/>
  <c r="V237" i="4"/>
  <c r="T158" i="4"/>
  <c r="V158" i="4"/>
  <c r="V149" i="4"/>
  <c r="Z149" i="4" s="1"/>
  <c r="V150" i="4"/>
  <c r="W187" i="4"/>
  <c r="X187" i="4"/>
  <c r="Y187" i="4"/>
  <c r="Z189" i="4"/>
  <c r="U188" i="4"/>
  <c r="T188" i="4"/>
  <c r="Z223" i="4"/>
  <c r="Z222" i="4"/>
  <c r="U220" i="4"/>
  <c r="Z220" i="4" s="1"/>
  <c r="Z197" i="4"/>
  <c r="U196" i="4"/>
  <c r="T196" i="4"/>
  <c r="Z171" i="4"/>
  <c r="Z128" i="4"/>
  <c r="Z151" i="4"/>
  <c r="V80" i="4"/>
  <c r="V78" i="4" s="1"/>
  <c r="Z78" i="4" s="1"/>
  <c r="Z79" i="4"/>
  <c r="Z150" i="4" l="1"/>
  <c r="Z221" i="4"/>
  <c r="V219" i="4"/>
  <c r="Z219" i="4" s="1"/>
  <c r="Z188" i="4"/>
  <c r="Z187" i="4" s="1"/>
  <c r="U218" i="4"/>
  <c r="Z196" i="4"/>
  <c r="V218" i="4" l="1"/>
  <c r="Z218" i="4" s="1"/>
  <c r="Z170" i="4"/>
  <c r="Z169" i="4"/>
  <c r="Z168" i="4"/>
  <c r="Z84" i="4"/>
  <c r="V69" i="4"/>
  <c r="Z70" i="4"/>
  <c r="Z71" i="4"/>
  <c r="Z72" i="4"/>
  <c r="Z266" i="4"/>
  <c r="Z259" i="4"/>
  <c r="Z252" i="4"/>
  <c r="Z246" i="4"/>
  <c r="Z69" i="4" l="1"/>
  <c r="Z80" i="4"/>
  <c r="Z347" i="4" l="1"/>
  <c r="Z346" i="4"/>
  <c r="Z345" i="4"/>
  <c r="Z344" i="4"/>
  <c r="V343" i="4"/>
  <c r="Z343" i="4" s="1"/>
  <c r="Z342" i="4"/>
  <c r="Z341" i="4"/>
  <c r="Z340" i="4"/>
  <c r="Z339" i="4"/>
  <c r="V338" i="4"/>
  <c r="Z338" i="4" s="1"/>
  <c r="Z337" i="4"/>
  <c r="Z336" i="4"/>
  <c r="Z335" i="4"/>
  <c r="Z334" i="4"/>
  <c r="V333" i="4"/>
  <c r="Z333" i="4" s="1"/>
  <c r="Z332" i="4"/>
  <c r="Z331" i="4"/>
  <c r="Z330" i="4"/>
  <c r="Z329" i="4"/>
  <c r="V328" i="4"/>
  <c r="Z328" i="4" s="1"/>
  <c r="Z327" i="4"/>
  <c r="Z326" i="4"/>
  <c r="Z325" i="4"/>
  <c r="Z324" i="4"/>
  <c r="Z323" i="4"/>
  <c r="V322" i="4"/>
  <c r="Z322" i="4" s="1"/>
  <c r="Z321" i="4"/>
  <c r="Z320" i="4"/>
  <c r="Z319" i="4"/>
  <c r="Z318" i="4"/>
  <c r="Z317" i="4"/>
  <c r="V316" i="4"/>
  <c r="Z316" i="4" s="1"/>
  <c r="Z309" i="4"/>
  <c r="Z307" i="4"/>
  <c r="Z308" i="4"/>
  <c r="Z305" i="4"/>
  <c r="Z302" i="4"/>
  <c r="Z303" i="4"/>
  <c r="Z304" i="4"/>
  <c r="Z300" i="4"/>
  <c r="Z297" i="4"/>
  <c r="Z298" i="4"/>
  <c r="Z299" i="4"/>
  <c r="Z295" i="4"/>
  <c r="Z293" i="4"/>
  <c r="Z294" i="4"/>
  <c r="Z291" i="4"/>
  <c r="Z288" i="4"/>
  <c r="Z289" i="4"/>
  <c r="Z290" i="4"/>
  <c r="Z286" i="4"/>
  <c r="Z284" i="4"/>
  <c r="Z285" i="4"/>
  <c r="Z306" i="4"/>
  <c r="V301" i="4"/>
  <c r="Z301" i="4" s="1"/>
  <c r="V296" i="4"/>
  <c r="Z296" i="4" s="1"/>
  <c r="Z292" i="4"/>
  <c r="V287" i="4"/>
  <c r="Z287" i="4" s="1"/>
  <c r="Z283" i="4"/>
  <c r="Z311" i="4"/>
  <c r="Z312" i="4"/>
  <c r="Z313" i="4"/>
  <c r="Z314" i="4"/>
  <c r="Z315" i="4"/>
  <c r="V310" i="4"/>
  <c r="Z310" i="4" s="1"/>
  <c r="U214" i="4" l="1"/>
  <c r="U216" i="4"/>
  <c r="V236" i="4" l="1"/>
  <c r="V234" i="4" s="1"/>
  <c r="Z258" i="4"/>
  <c r="T35" i="4"/>
  <c r="Z37" i="4"/>
  <c r="Z239" i="4" l="1"/>
  <c r="Z265" i="4"/>
  <c r="U126" i="4"/>
  <c r="T126" i="4"/>
  <c r="Z126" i="4" s="1"/>
  <c r="V148" i="4" l="1"/>
  <c r="V144" i="4" s="1"/>
  <c r="Z167" i="4"/>
  <c r="Z148" i="4" l="1"/>
  <c r="V242" i="4"/>
  <c r="V235" i="4" s="1"/>
  <c r="U356" i="4" l="1"/>
  <c r="Z361" i="4"/>
  <c r="Z362" i="4"/>
  <c r="U64" i="4"/>
  <c r="V395" i="4" l="1"/>
  <c r="W395" i="4"/>
  <c r="W396" i="4" s="1"/>
  <c r="X395" i="4"/>
  <c r="X396" i="4" s="1"/>
  <c r="Y395" i="4"/>
  <c r="Y396" i="4" s="1"/>
  <c r="U396" i="4" l="1"/>
  <c r="U395" i="4"/>
  <c r="U270" i="4"/>
  <c r="U193" i="4"/>
  <c r="U376" i="4" l="1"/>
  <c r="U54" i="4"/>
  <c r="U47" i="4"/>
  <c r="U272" i="4"/>
  <c r="U263" i="4"/>
  <c r="U256" i="4"/>
  <c r="U250" i="4"/>
  <c r="U244" i="4"/>
  <c r="U210" i="4"/>
  <c r="U206" i="4"/>
  <c r="U203" i="4"/>
  <c r="U195" i="4"/>
  <c r="U187" i="4"/>
  <c r="U164" i="4"/>
  <c r="U127" i="4"/>
  <c r="U177" i="4" l="1"/>
  <c r="U158" i="4" s="1"/>
  <c r="Z158" i="4" s="1"/>
  <c r="V375" i="4" l="1"/>
  <c r="U375" i="4"/>
  <c r="Z378" i="4"/>
  <c r="U392" i="4" l="1"/>
  <c r="U52" i="4" l="1"/>
  <c r="U36" i="4"/>
  <c r="U35" i="4" s="1"/>
  <c r="Z35" i="4" s="1"/>
  <c r="U27" i="4"/>
  <c r="U144" i="4" l="1"/>
  <c r="Z147" i="4"/>
  <c r="U163" i="4"/>
  <c r="Z166" i="4"/>
  <c r="U351" i="4" l="1"/>
  <c r="Z365" i="4"/>
  <c r="Z363" i="4"/>
  <c r="T25" i="4" l="1"/>
  <c r="U25" i="4"/>
  <c r="W349" i="4" l="1"/>
  <c r="W348" i="4" s="1"/>
  <c r="X348" i="4"/>
  <c r="Y349" i="4"/>
  <c r="Y348" i="4" s="1"/>
  <c r="W122" i="4"/>
  <c r="V390" i="4" l="1"/>
  <c r="V349" i="4" s="1"/>
  <c r="U390" i="4" l="1"/>
  <c r="Z391" i="4"/>
  <c r="Z392" i="4"/>
  <c r="Z390" i="4" l="1"/>
  <c r="U242" i="4"/>
  <c r="U235" i="4" s="1"/>
  <c r="Z30" i="4" l="1"/>
  <c r="U26" i="4"/>
  <c r="W145" i="4" l="1"/>
  <c r="V122" i="4" l="1"/>
  <c r="Z225" i="4"/>
  <c r="U208" i="4" l="1"/>
  <c r="U207" i="4"/>
  <c r="Z278" i="4" l="1"/>
  <c r="Z274" i="4"/>
  <c r="Z282" i="4"/>
  <c r="U280" i="4"/>
  <c r="Z280" i="4" s="1"/>
  <c r="Z281" i="4"/>
  <c r="U276" i="4"/>
  <c r="U275" i="4" s="1"/>
  <c r="Z275" i="4" s="1"/>
  <c r="Z277" i="4"/>
  <c r="Z273" i="4"/>
  <c r="Z272" i="4"/>
  <c r="U381" i="4"/>
  <c r="Z384" i="4"/>
  <c r="Z63" i="4"/>
  <c r="Z64" i="4"/>
  <c r="U62" i="4"/>
  <c r="U22" i="4" s="1"/>
  <c r="T62" i="4"/>
  <c r="Z62" i="4" l="1"/>
  <c r="U271" i="4"/>
  <c r="Z271" i="4" s="1"/>
  <c r="U279" i="4"/>
  <c r="Z279" i="4" s="1"/>
  <c r="Z276" i="4"/>
  <c r="Z42" i="4" l="1"/>
  <c r="U145" i="4" l="1"/>
  <c r="Z383" i="4"/>
  <c r="U349" i="4"/>
  <c r="T375" i="4"/>
  <c r="Z377" i="4"/>
  <c r="T358" i="4"/>
  <c r="Z375" i="4" l="1"/>
  <c r="T352" i="4"/>
  <c r="T354" i="4"/>
  <c r="T214" i="4" l="1"/>
  <c r="T187" i="4"/>
  <c r="T127" i="4"/>
  <c r="T382" i="4" l="1"/>
  <c r="T381" i="4" s="1"/>
  <c r="Z381" i="4" s="1"/>
  <c r="Z359" i="4"/>
  <c r="Z360" i="4"/>
  <c r="T256" i="4"/>
  <c r="T270" i="4" l="1"/>
  <c r="Z264" i="4"/>
  <c r="Z257" i="4"/>
  <c r="Z251" i="4"/>
  <c r="Z245" i="4"/>
  <c r="U243" i="4"/>
  <c r="T238" i="4"/>
  <c r="U237" i="4"/>
  <c r="U236" i="4" s="1"/>
  <c r="U234" i="4" s="1"/>
  <c r="T243" i="4"/>
  <c r="U249" i="4"/>
  <c r="U255" i="4"/>
  <c r="T255" i="4"/>
  <c r="U262" i="4"/>
  <c r="Z243" i="4" l="1"/>
  <c r="Z238" i="4"/>
  <c r="T254" i="4"/>
  <c r="T207" i="4"/>
  <c r="T206" i="4"/>
  <c r="T161" i="4"/>
  <c r="T250" i="4"/>
  <c r="T249" i="4" l="1"/>
  <c r="T211" i="4"/>
  <c r="T47" i="4" l="1"/>
  <c r="T44" i="4"/>
  <c r="T67" i="4"/>
  <c r="T402" i="4"/>
  <c r="T179" i="4"/>
  <c r="T193" i="4"/>
  <c r="T200" i="4"/>
  <c r="T199" i="4"/>
  <c r="T186" i="4"/>
  <c r="V186" i="4"/>
  <c r="W186" i="4"/>
  <c r="X186" i="4"/>
  <c r="Y186" i="4"/>
  <c r="T195" i="4"/>
  <c r="T165" i="4"/>
  <c r="T164" i="4"/>
  <c r="T146" i="4" l="1"/>
  <c r="Z146" i="4" s="1"/>
  <c r="T145" i="4"/>
  <c r="Z145" i="4" s="1"/>
  <c r="Z165" i="4"/>
  <c r="T163" i="4"/>
  <c r="Z163" i="4" s="1"/>
  <c r="Z144" i="4" l="1"/>
  <c r="T144" i="4"/>
  <c r="T351" i="4" l="1"/>
  <c r="U202" i="4" l="1"/>
  <c r="V202" i="4"/>
  <c r="W202" i="4"/>
  <c r="X202" i="4"/>
  <c r="Y202" i="4"/>
  <c r="T202" i="4"/>
  <c r="Z215" i="4"/>
  <c r="T357" i="4" l="1"/>
  <c r="T356" i="4" s="1"/>
  <c r="T349" i="4" s="1"/>
  <c r="Z388" i="4" l="1"/>
  <c r="Z357" i="4"/>
  <c r="Z358" i="4"/>
  <c r="Z382" i="4" l="1"/>
  <c r="Z389" i="4"/>
  <c r="Z366" i="4" l="1"/>
  <c r="T123" i="4" l="1"/>
  <c r="Z159" i="4" l="1"/>
  <c r="Z160" i="4"/>
  <c r="Z161" i="4"/>
  <c r="Z162" i="4"/>
  <c r="Z164" i="4"/>
  <c r="Z68" i="4" l="1"/>
  <c r="Z67" i="4"/>
  <c r="T263" i="4"/>
  <c r="T262" i="4" l="1"/>
  <c r="T237" i="4"/>
  <c r="Z53" i="4"/>
  <c r="Z48" i="4"/>
  <c r="Z45" i="4"/>
  <c r="Z34" i="4"/>
  <c r="Z66" i="4"/>
  <c r="T236" i="4" l="1"/>
  <c r="T234" i="4" s="1"/>
  <c r="Z237" i="4"/>
  <c r="T261" i="4"/>
  <c r="T203" i="4"/>
  <c r="Z65" i="4" l="1"/>
  <c r="Z379" i="4" l="1"/>
  <c r="Z376" i="4"/>
  <c r="T27" i="4" l="1"/>
  <c r="T348" i="4" l="1"/>
  <c r="V348" i="4"/>
  <c r="Z364" i="4"/>
  <c r="Z351" i="4" s="1"/>
  <c r="Z356" i="4"/>
  <c r="U348" i="4" l="1"/>
  <c r="Z52" i="4"/>
  <c r="Z54" i="4"/>
  <c r="Z55" i="4"/>
  <c r="Z56" i="4"/>
  <c r="Z24" i="4" l="1"/>
  <c r="T395" i="4" l="1"/>
  <c r="Z27" i="4" l="1"/>
  <c r="Z33" i="4"/>
  <c r="Z36" i="4"/>
  <c r="Z44" i="4"/>
  <c r="Z46" i="4"/>
  <c r="Z137" i="4"/>
  <c r="Z178" i="4"/>
  <c r="U15" i="4" l="1"/>
  <c r="V26" i="4"/>
  <c r="V22" i="4" s="1"/>
  <c r="T26" i="4"/>
  <c r="T22" i="4" s="1"/>
  <c r="Z204" i="4" l="1"/>
  <c r="Z179" i="4" l="1"/>
  <c r="U18" i="4" l="1"/>
  <c r="V18" i="4"/>
  <c r="W18" i="4"/>
  <c r="X18" i="4"/>
  <c r="Y18" i="4"/>
  <c r="T18" i="4"/>
  <c r="W403" i="4"/>
  <c r="X403" i="4"/>
  <c r="Y403" i="4"/>
  <c r="Y16" i="4"/>
  <c r="T16" i="4"/>
  <c r="U201" i="4" l="1"/>
  <c r="U185" i="4" s="1"/>
  <c r="V201" i="4"/>
  <c r="V185" i="4" s="1"/>
  <c r="W201" i="4"/>
  <c r="W185" i="4" s="1"/>
  <c r="X201" i="4"/>
  <c r="X185" i="4" s="1"/>
  <c r="X21" i="4" s="1"/>
  <c r="Y201" i="4"/>
  <c r="Y185" i="4" s="1"/>
  <c r="T201" i="4"/>
  <c r="T185" i="4" s="1"/>
  <c r="Y21" i="4" l="1"/>
  <c r="U186" i="4"/>
  <c r="U17" i="4" s="1"/>
  <c r="V17" i="4"/>
  <c r="W17" i="4"/>
  <c r="X17" i="4"/>
  <c r="Y17" i="4"/>
  <c r="Z17" i="4" s="1"/>
  <c r="Z186" i="4"/>
  <c r="T17" i="4"/>
  <c r="Z398" i="4"/>
  <c r="Z424" i="4"/>
  <c r="Z25" i="4"/>
  <c r="Z26" i="4"/>
  <c r="Z47" i="4"/>
  <c r="Z49" i="4"/>
  <c r="Z50" i="4"/>
  <c r="Z51" i="4"/>
  <c r="Z192" i="4"/>
  <c r="Z193" i="4"/>
  <c r="Z194" i="4"/>
  <c r="Z199" i="4"/>
  <c r="Z200" i="4"/>
  <c r="Z205" i="4"/>
  <c r="Z207" i="4"/>
  <c r="Z208" i="4"/>
  <c r="Z211" i="4"/>
  <c r="Z212" i="4"/>
  <c r="Z217" i="4"/>
  <c r="Z248" i="4"/>
  <c r="Z254" i="4"/>
  <c r="Z261" i="4"/>
  <c r="Z263" i="4"/>
  <c r="Z262" i="4" s="1"/>
  <c r="Z268" i="4"/>
  <c r="Z270" i="4"/>
  <c r="Z350" i="4"/>
  <c r="Z352" i="4"/>
  <c r="Z354" i="4"/>
  <c r="Z368" i="4"/>
  <c r="Z370" i="4"/>
  <c r="Z372" i="4"/>
  <c r="Z374" i="4"/>
  <c r="Z395" i="4"/>
  <c r="Z396" i="4"/>
  <c r="Z400" i="4"/>
  <c r="Z402" i="4"/>
  <c r="Z409" i="4"/>
  <c r="Z411" i="4"/>
  <c r="Z413" i="4"/>
  <c r="Z415" i="4"/>
  <c r="Z416" i="4"/>
  <c r="Z418" i="4"/>
  <c r="Z420" i="4"/>
  <c r="Z422" i="4"/>
  <c r="Z22" i="4" l="1"/>
  <c r="Y13" i="4"/>
  <c r="Z349" i="4"/>
  <c r="Z348" i="4" s="1"/>
  <c r="Z202" i="4"/>
  <c r="Z15" i="4" l="1"/>
  <c r="X16" i="4"/>
  <c r="W123" i="4"/>
  <c r="W16" i="4" s="1"/>
  <c r="V123" i="4"/>
  <c r="V16" i="4" s="1"/>
  <c r="U123" i="4"/>
  <c r="U16" i="4" s="1"/>
  <c r="Z138" i="4" l="1"/>
  <c r="Z23" i="4" l="1"/>
  <c r="U403" i="4" l="1"/>
  <c r="T403" i="4"/>
  <c r="T122" i="4" l="1"/>
  <c r="T242" i="4"/>
  <c r="V403" i="4"/>
  <c r="Z242" i="4" l="1"/>
  <c r="Z405" i="4"/>
  <c r="Z406" i="4"/>
  <c r="Z250" i="4" l="1"/>
  <c r="Z249" i="4" s="1"/>
  <c r="U122" i="4"/>
  <c r="Z122" i="4" s="1"/>
  <c r="Z256" i="4"/>
  <c r="Z255" i="4" s="1"/>
  <c r="Z177" i="4"/>
  <c r="Z216" i="4"/>
  <c r="Z244" i="4"/>
  <c r="Z195" i="4"/>
  <c r="Z403" i="4" l="1"/>
  <c r="Z214" i="4"/>
  <c r="T21" i="4"/>
  <c r="Z206" i="4"/>
  <c r="Z210" i="4"/>
  <c r="Z127" i="4"/>
  <c r="Z203" i="4"/>
  <c r="W21" i="4"/>
  <c r="T20" i="4"/>
  <c r="U20" i="4"/>
  <c r="V20" i="4"/>
  <c r="W20" i="4"/>
  <c r="X20" i="4"/>
  <c r="Z201" i="4" l="1"/>
  <c r="Z185" i="4" s="1"/>
  <c r="Z20" i="4"/>
  <c r="T235" i="4" l="1"/>
  <c r="T19" i="4" s="1"/>
  <c r="U19" i="4"/>
  <c r="V19" i="4"/>
  <c r="Z19" i="4" l="1"/>
  <c r="Z16" i="4"/>
  <c r="Z123" i="4"/>
  <c r="Z235" i="4"/>
  <c r="Z18" i="4"/>
  <c r="W13" i="4" l="1"/>
  <c r="T13" i="4" l="1"/>
  <c r="U21" i="4" l="1"/>
  <c r="U13" i="4" s="1"/>
  <c r="X13" i="4" l="1"/>
  <c r="Z236" i="4" l="1"/>
  <c r="V21" i="4"/>
  <c r="Z234" i="4" l="1"/>
  <c r="Z21" i="4" s="1"/>
  <c r="V13" i="4"/>
  <c r="Z13" i="4" s="1"/>
</calcChain>
</file>

<file path=xl/sharedStrings.xml><?xml version="1.0" encoding="utf-8"?>
<sst xmlns="http://schemas.openxmlformats.org/spreadsheetml/2006/main" count="20981" uniqueCount="282">
  <si>
    <t>раздел</t>
  </si>
  <si>
    <t>тыс. руб.</t>
  </si>
  <si>
    <t>Обеспечивающая подпрограмма</t>
  </si>
  <si>
    <t>шт.</t>
  </si>
  <si>
    <t>%</t>
  </si>
  <si>
    <t>км</t>
  </si>
  <si>
    <t>м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</si>
  <si>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</si>
  <si>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</si>
  <si>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</si>
  <si>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</si>
  <si>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</si>
  <si>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</si>
  <si>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да/нет</t>
  </si>
  <si>
    <t>да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</si>
  <si>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</si>
  <si>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</si>
  <si>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</si>
  <si>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</si>
  <si>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</si>
  <si>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</si>
  <si>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</si>
  <si>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</si>
  <si>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</si>
  <si>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</si>
  <si>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</si>
  <si>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</si>
  <si>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</si>
  <si>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</si>
  <si>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</si>
  <si>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</si>
  <si>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</si>
  <si>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</si>
  <si>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7</t>
  </si>
  <si>
    <t>Задача 4 
«Ремонт дворовых территорий многоквартирных домов, проездов к дворовым территориям многоквартирных домов»</t>
  </si>
  <si>
    <t>1. Обеспечение деятельности  ответственного исполнителя муниципальной программы - департамент благоустройства, дорожного хозяйства  и транспорта</t>
  </si>
  <si>
    <t>2. Административные мероприятия</t>
  </si>
  <si>
    <t>Муниципальная программа, всего</t>
  </si>
  <si>
    <t>«Дорожное хозяйство и общественный транспорт города Твери» на 2015-2020 годы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</si>
  <si>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</si>
  <si>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</si>
  <si>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</si>
  <si>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</si>
  <si>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</si>
  <si>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</si>
  <si>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</si>
  <si>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</si>
  <si>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</si>
  <si>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</si>
  <si>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</si>
  <si>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</si>
  <si>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</si>
  <si>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</si>
  <si>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тысяч руб.</t>
  </si>
  <si>
    <t>тысяч кв. м</t>
  </si>
  <si>
    <t>тысяч чел.</t>
  </si>
  <si>
    <t>Годы реализации программы</t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</si>
  <si>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</si>
  <si>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</si>
  <si>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</si>
  <si>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</si>
  <si>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</si>
  <si>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</si>
  <si>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</si>
  <si>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</si>
  <si>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</si>
  <si>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</si>
  <si>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</si>
  <si>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t>тысяч м3</t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</si>
  <si>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</si>
  <si>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Показатель 1
</t>
    </r>
    <r>
      <rPr>
        <sz val="11"/>
        <rFont val="Times New Roman"/>
        <family val="1"/>
        <charset val="204"/>
      </rPr>
      <t>«Количество приобретенных трамваев»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</si>
  <si>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</si>
  <si>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</si>
  <si>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2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</si>
  <si>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</si>
  <si>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</si>
  <si>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</si>
  <si>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</si>
  <si>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</si>
  <si>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</si>
  <si>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</si>
  <si>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</si>
  <si>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</si>
  <si>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</si>
  <si>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</si>
  <si>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 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</si>
  <si>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т.ч. ПИР)»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</si>
  <si>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</si>
  <si>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</si>
  <si>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</si>
  <si>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</si>
  <si>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</si>
  <si>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</si>
  <si>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</si>
  <si>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</si>
  <si>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</si>
  <si>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</si>
  <si>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</si>
  <si>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</si>
  <si>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</si>
  <si>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</si>
  <si>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</si>
  <si>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</si>
  <si>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</si>
  <si>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</si>
  <si>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</si>
  <si>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</si>
  <si>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</si>
  <si>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</si>
  <si>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</si>
  <si>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</si>
  <si>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</si>
  <si>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</si>
  <si>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</si>
  <si>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</si>
  <si>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</si>
  <si>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</si>
  <si>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 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</si>
  <si>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</si>
  <si>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</si>
  <si>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</si>
  <si>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</si>
  <si>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</si>
  <si>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</si>
  <si>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</si>
  <si>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</si>
  <si>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</si>
  <si>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
</t>
    </r>
    <r>
      <rPr>
        <sz val="11"/>
        <rFont val="Times New Roman"/>
        <family val="1"/>
        <charset val="204"/>
      </rPr>
      <t xml:space="preserve"> 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</si>
  <si>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</si>
  <si>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1.04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</si>
  <si>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</si>
  <si>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</si>
  <si>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</si>
  <si>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</si>
  <si>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</si>
  <si>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</si>
  <si>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>1.01</t>
    </r>
    <r>
      <rPr>
        <sz val="11"/>
        <rFont val="Times New Roman"/>
        <family val="1"/>
        <charset val="204"/>
      </rPr>
      <t xml:space="preserve"> «Руководство и управление в сфере установленных функций»</t>
    </r>
  </si>
  <si>
    <r>
      <rPr>
        <b/>
        <sz val="11"/>
        <rFont val="Times New Roman"/>
        <family val="1"/>
        <charset val="204"/>
      </rPr>
      <t xml:space="preserve">1.02 </t>
    </r>
    <r>
      <rPr>
        <sz val="11"/>
        <rFont val="Times New Roman"/>
        <family val="1"/>
        <charset val="204"/>
      </rPr>
      <t>«Осуществление органами местного самоуправления (ответственным исполнителем) государственных полномочий Тверской области по организации транспортного обслуживания населения автомобильным транспортом в межмуниципальном и пригородном сообщении Тверской области (межбюджетные трансферты)»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</si>
  <si>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«Выдача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</si>
  <si>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</si>
  <si>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«Разработка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</si>
  <si>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разработанных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</si>
  <si>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«Подготовка конкурсной документации и проведение конкурсных процедур в рамках действующего законодательства»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</si>
  <si>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торгов на право заключения муниципальных контрактов»</t>
    </r>
  </si>
  <si>
    <r>
      <rPr>
        <b/>
        <sz val="11"/>
        <rFont val="Times New Roman"/>
        <family val="1"/>
        <charset val="204"/>
      </rPr>
      <t>Административное мероприятие 2.04</t>
    </r>
    <r>
      <rPr>
        <sz val="11"/>
        <rFont val="Times New Roman"/>
        <family val="1"/>
        <charset val="204"/>
      </rPr>
      <t xml:space="preserve"> 
«Организация и ведение бухгалтерского учета»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</si>
  <si>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отчетов, представляемых департаментом в налоговые органы, во внебюджетные фонды, Росприроднадзор, Тверьстат и департамент финансов администрации города Твери»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</si>
  <si>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исполненных муниципальных контрактов (договоров) в общем количестве заключенных муниципальных контрактов (договоров)»</t>
    </r>
  </si>
  <si>
    <r>
      <rPr>
        <b/>
        <sz val="11"/>
        <rFont val="Times New Roman"/>
        <family val="1"/>
        <charset val="204"/>
      </rPr>
      <t>Административное мероприятие 2.05</t>
    </r>
    <r>
      <rPr>
        <sz val="11"/>
        <rFont val="Times New Roman"/>
        <family val="1"/>
        <charset val="204"/>
      </rPr>
      <t xml:space="preserve"> 
«Обеспечение бесперебойной работы используемой департаментом вычислительной и оргтехники»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</si>
  <si>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профилактических мероприятий и ремонтов»</t>
    </r>
  </si>
  <si>
    <r>
      <rPr>
        <b/>
        <sz val="11"/>
        <rFont val="Times New Roman"/>
        <family val="1"/>
        <charset val="204"/>
      </rPr>
      <t>Административное мероприятие 2.06</t>
    </r>
    <r>
      <rPr>
        <sz val="11"/>
        <rFont val="Times New Roman"/>
        <family val="1"/>
        <charset val="204"/>
      </rPr>
      <t xml:space="preserve"> 
«Проведение плановых проверок в подведомственном казенном учреждении»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</si>
  <si>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проверок»</t>
    </r>
  </si>
  <si>
    <r>
      <rPr>
        <b/>
        <sz val="11"/>
        <rFont val="Times New Roman"/>
        <family val="1"/>
        <charset val="204"/>
      </rPr>
      <t>Административное мероприятие 2.07</t>
    </r>
    <r>
      <rPr>
        <sz val="11"/>
        <rFont val="Times New Roman"/>
        <family val="1"/>
        <charset val="204"/>
      </rPr>
      <t xml:space="preserve"> 
«Организация и проведение заседаний по определению эффективности деятельности муниципальных предприятий»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</si>
  <si>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заседаний комиссий»</t>
    </r>
  </si>
  <si>
    <r>
      <rPr>
        <b/>
        <sz val="11"/>
        <rFont val="Times New Roman"/>
        <family val="1"/>
        <charset val="204"/>
      </rPr>
      <t>Административное мероприятие 2.08</t>
    </r>
    <r>
      <rPr>
        <sz val="11"/>
        <rFont val="Times New Roman"/>
        <family val="1"/>
        <charset val="204"/>
      </rPr>
      <t xml:space="preserve"> 
«Обеспечение работы городской комиссии по безопасности дорожного движения»</t>
    </r>
  </si>
  <si>
    <t>код исполнителя программы</t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</si>
  <si>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</si>
  <si>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>Мероприятие 1.10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</si>
  <si>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тысяч кв.м</t>
  </si>
  <si>
    <t>П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</si>
  <si>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</si>
  <si>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>S</t>
  </si>
  <si>
    <t>H</t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</si>
  <si>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</si>
  <si>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</si>
  <si>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</si>
  <si>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</si>
  <si>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</si>
  <si>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t xml:space="preserve"> кв. м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</si>
  <si>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</si>
  <si>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</si>
  <si>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</si>
  <si>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r>
      <t xml:space="preserve"> Мероприятие 4.01 
</t>
    </r>
    <r>
      <rPr>
        <sz val="11"/>
        <rFont val="Times New Roman"/>
        <family val="1"/>
        <charset val="204"/>
      </rPr>
      <t>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</si>
  <si>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t>«Приложение № 1</t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</si>
  <si>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 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</si>
  <si>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</si>
  <si>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</si>
  <si>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</si>
  <si>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</si>
  <si>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</si>
  <si>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</si>
  <si>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</si>
  <si>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</si>
  <si>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t>к муниципальной программе города Твери</t>
  </si>
  <si>
    <t>M</t>
  </si>
  <si>
    <t>Н</t>
  </si>
  <si>
    <t>R</t>
  </si>
  <si>
    <t>О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</si>
  <si>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</si>
  <si>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</si>
  <si>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</si>
  <si>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t>N</t>
  </si>
  <si>
    <t>O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</si>
  <si>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</si>
  <si>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</si>
  <si>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</si>
  <si>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</si>
  <si>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</si>
  <si>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</si>
  <si>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</si>
  <si>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</si>
  <si>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</si>
  <si>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</si>
  <si>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</si>
  <si>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</si>
  <si>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</si>
  <si>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</si>
  <si>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</si>
  <si>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</si>
  <si>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</si>
  <si>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</si>
  <si>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</si>
  <si>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</si>
  <si>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</si>
  <si>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</si>
  <si>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</si>
  <si>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</si>
  <si>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</si>
  <si>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</si>
  <si>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</si>
  <si>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t>М</t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</si>
  <si>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</si>
  <si>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</si>
  <si>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t xml:space="preserve">Ответственный исполнитель муниципальной программы города Твери: </t>
    </r>
    <r>
      <rPr>
        <u/>
        <sz val="12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</si>
  <si>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автомобильных дорог общего пользования местного значения и тротуаров»)</t>
    </r>
  </si>
  <si>
    <t>А</t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</si>
  <si>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</si>
  <si>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</si>
  <si>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</si>
  <si>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</si>
  <si>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т.ч.ПИР)»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</si>
  <si>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</si>
  <si>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</si>
  <si>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</si>
  <si>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</si>
  <si>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</si>
  <si>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т.ч. ПИР)» </t>
    </r>
  </si>
  <si>
    <t>Б</t>
  </si>
  <si>
    <t>В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</si>
  <si>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</si>
  <si>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  С.В. Романов</t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</si>
  <si>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</si>
  <si>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</si>
  <si>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</si>
  <si>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</si>
  <si>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t>Д</t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</si>
  <si>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Центрального МУГАДН»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</si>
  <si>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</si>
  <si>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</si>
  <si>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t>И</t>
  </si>
  <si>
    <t>К</t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</si>
  <si>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мостового сооружения на автодороге по ул. Бортниковская в г. Твери (ПИР)»)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</si>
  <si>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мостового сооружения на автодороге по ул. Бортниковская в г. Твери (СМР)»)</t>
    </r>
  </si>
  <si>
    <t>Ж</t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</si>
  <si>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</si>
  <si>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т.ч.ПИР)»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</si>
  <si>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  (мероприятие «Капитальный ремонт путепровода через Октябрьскую железную дорогу в створе Бурашевского шоссе в Московском районе города Твери»)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</si>
  <si>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путепровода через Октябрьскую железную дорогу в створе Бурашевского шоссе в Московском районе города Твери»)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</si>
  <si>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проезда вдоль д.20 по Двору Пролетарки до ул. Большевиков в Пролетарском районе города Твери»)</t>
    </r>
  </si>
  <si>
    <t>».</t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</si>
  <si>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улицы Жигарева  на участке от Смоленского пер. до ул. А. Дементьева (в т.ч.ПИР)»</t>
    </r>
  </si>
  <si>
    <t>Л</t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</si>
  <si>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</si>
  <si>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t>2019</t>
  </si>
  <si>
    <t>2020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</si>
  <si>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</si>
  <si>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</si>
  <si>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п.м</t>
  </si>
  <si>
    <t>L</t>
  </si>
  <si>
    <r>
      <t xml:space="preserve">Показатель 3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</si>
  <si>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3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</si>
  <si>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</si>
  <si>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</si>
  <si>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Мероприятие 1.21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</si>
  <si>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построенного мостового сооружения»</t>
    </r>
  </si>
  <si>
    <r>
      <t xml:space="preserve">Мероприятие 1.24 
</t>
    </r>
    <r>
      <rPr>
        <sz val="11"/>
        <rFont val="Times New Roman"/>
        <family val="1"/>
        <charset val="204"/>
      </rPr>
      <t>«Выполнение предпроектного обследования, проектно-изыскательских работ на реконструкцию трамвайных путей»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</si>
  <si>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</si>
  <si>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ул. Жигарева  на участке от Смоленского пер. до ул. А. Дементьева (в т.ч. ПИР)»</t>
    </r>
  </si>
  <si>
    <r>
      <rPr>
        <b/>
        <sz val="11"/>
        <rFont val="Times New Roman"/>
        <family val="1"/>
        <charset val="204"/>
      </rPr>
      <t xml:space="preserve">Мероприятие 1.22 </t>
    </r>
    <r>
      <rPr>
        <sz val="11"/>
        <rFont val="Times New Roman"/>
        <family val="1"/>
        <charset val="204"/>
      </rPr>
      <t xml:space="preserve">
«Автодорога по ул. Бортниковская (в т.ч. ПИР), II - этап «Автодорога»</t>
    </r>
  </si>
  <si>
    <r>
      <rPr>
        <b/>
        <sz val="11"/>
        <rFont val="Times New Roman"/>
        <family val="1"/>
        <charset val="204"/>
      </rPr>
      <t>Мероприятие 1.23</t>
    </r>
    <r>
      <rPr>
        <sz val="11"/>
        <rFont val="Times New Roman"/>
        <family val="1"/>
        <charset val="204"/>
      </rPr>
      <t xml:space="preserve">
 «Автодорога по ул. Левитана от дома № 52 до ул. Можайского (в т.ч. ПИР)»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</si>
  <si>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  
«Ремонт и демонтаж трамвайных путей в г. Твери»</t>
    </r>
  </si>
  <si>
    <t>Р</t>
  </si>
  <si>
    <t>Приложение 1 
к постановлению Администрации города Твери
от «27» декабря   2019 №  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</si>
</sst>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7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2" fillId="7" borderId="0" xfId="0" applyNumberFormat="1" applyFont="1" applyFill="1" applyAlignment="1">
      <alignment vertical="center" wrapText="1"/>
    </xf>
    <xf numFmtId="164" fontId="12" fillId="7" borderId="0" xfId="0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7"/>
  <sheetViews>
    <sheetView tabSelected="1" view="pageBreakPreview" zoomScale="80" zoomScaleNormal="90" zoomScaleSheetLayoutView="80" zoomScalePageLayoutView="80" workbookViewId="0">
      <selection activeCell="V1" sqref="V1:AA1"/>
    </sheetView>
  </sheetViews>
  <sheetFormatPr defaultColWidth="8.7109375" defaultRowHeight="18.75" outlineLevelCol="1" x14ac:dyDescent="0.25"/>
  <cols>
    <col min="1" max="16" width="2.28515625" style="64" customWidth="1"/>
    <col min="17" max="17" width="3.28515625" style="64" customWidth="1"/>
    <col min="18" max="18" width="76.28515625" style="23" customWidth="1"/>
    <col min="19" max="19" width="8.5703125" style="23" customWidth="1"/>
    <col min="20" max="20" width="12" style="64" customWidth="1"/>
    <col min="21" max="21" width="11.28515625" style="64" customWidth="1"/>
    <col min="22" max="22" width="11.7109375" style="64" customWidth="1"/>
    <col min="23" max="23" width="12.28515625" style="64" customWidth="1"/>
    <col min="24" max="24" width="11.42578125" style="64" customWidth="1"/>
    <col min="25" max="25" width="11.7109375" style="95" customWidth="1"/>
    <col min="26" max="26" width="12.28515625" style="63" bestFit="1" customWidth="1"/>
    <col min="27" max="27" width="11.28515625" style="64" customWidth="1"/>
    <col min="28" max="28" width="14.140625" style="40" customWidth="1" outlineLevel="1"/>
    <col min="29" max="29" width="11.140625" style="72" customWidth="1" outlineLevel="1"/>
    <col min="30" max="30" width="16" style="40" customWidth="1"/>
    <col min="31" max="32" width="8.7109375" style="1"/>
    <col min="33" max="16384" width="8.7109375" style="42"/>
  </cols>
  <sheetData>
    <row r="1" spans="1:32" ht="45" customHeight="1" x14ac:dyDescent="0.25">
      <c r="V1" s="111" t="s">
        <v>281</v>
      </c>
      <c r="W1" s="111"/>
      <c r="X1" s="111"/>
      <c r="Y1" s="111"/>
      <c r="Z1" s="111"/>
      <c r="AA1" s="111"/>
    </row>
    <row r="2" spans="1:32" ht="13.15" customHeight="1" x14ac:dyDescent="0.25">
      <c r="A2" s="111" t="s">
        <v>172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32" x14ac:dyDescent="0.25">
      <c r="A3" s="111" t="s">
        <v>182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32" ht="13.15" customHeight="1" x14ac:dyDescent="0.25">
      <c r="A4" s="111" t="s">
        <v>38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spans="1:32" ht="13.15" customHeight="1" x14ac:dyDescent="0.25">
      <c r="R5" s="84"/>
      <c r="S5" s="84"/>
      <c r="T5" s="84"/>
      <c r="U5" s="84"/>
      <c r="V5" s="84"/>
      <c r="W5" s="84"/>
      <c r="X5" s="91"/>
      <c r="Y5" s="94"/>
      <c r="Z5" s="84"/>
      <c r="AA5" s="84"/>
    </row>
    <row r="6" spans="1:32" ht="19.149999999999999" customHeight="1" x14ac:dyDescent="0.25">
      <c r="A6" s="117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32" ht="16.149999999999999" customHeight="1" x14ac:dyDescent="0.25">
      <c r="A7" s="117" t="s">
        <v>38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</row>
    <row r="8" spans="1:32" ht="24" customHeight="1" x14ac:dyDescent="0.25">
      <c r="A8" s="116" t="s">
        <v>222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</row>
    <row r="9" spans="1:32" ht="6.6" customHeight="1" x14ac:dyDescent="0.25">
      <c r="T9" s="24"/>
      <c r="U9" s="24"/>
    </row>
    <row r="10" spans="1:32" s="43" customFormat="1" ht="28.9" customHeight="1" x14ac:dyDescent="0.25">
      <c r="A10" s="114" t="s">
        <v>16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 t="s">
        <v>11</v>
      </c>
      <c r="S10" s="114" t="s">
        <v>12</v>
      </c>
      <c r="T10" s="114" t="s">
        <v>56</v>
      </c>
      <c r="U10" s="114"/>
      <c r="V10" s="114"/>
      <c r="W10" s="114"/>
      <c r="X10" s="114"/>
      <c r="Y10" s="114"/>
      <c r="Z10" s="114" t="s">
        <v>8</v>
      </c>
      <c r="AA10" s="115"/>
      <c r="AB10" s="86"/>
      <c r="AC10" s="72"/>
      <c r="AD10" s="86"/>
      <c r="AE10" s="85"/>
      <c r="AF10" s="85"/>
    </row>
    <row r="11" spans="1:32" s="43" customFormat="1" ht="74.45" customHeight="1" x14ac:dyDescent="0.25">
      <c r="A11" s="113" t="s">
        <v>154</v>
      </c>
      <c r="B11" s="113"/>
      <c r="C11" s="113"/>
      <c r="D11" s="113" t="s">
        <v>0</v>
      </c>
      <c r="E11" s="113"/>
      <c r="F11" s="113" t="s">
        <v>20</v>
      </c>
      <c r="G11" s="113"/>
      <c r="H11" s="113" t="s">
        <v>21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5"/>
      <c r="S11" s="115"/>
      <c r="T11" s="87">
        <v>2015</v>
      </c>
      <c r="U11" s="87">
        <v>2016</v>
      </c>
      <c r="V11" s="87">
        <v>2017</v>
      </c>
      <c r="W11" s="87">
        <v>2018</v>
      </c>
      <c r="X11" s="92">
        <v>2019</v>
      </c>
      <c r="Y11" s="93">
        <v>2020</v>
      </c>
      <c r="Z11" s="87" t="s">
        <v>9</v>
      </c>
      <c r="AA11" s="87" t="s">
        <v>50</v>
      </c>
      <c r="AB11" s="86"/>
      <c r="AC11" s="72"/>
      <c r="AD11" s="86"/>
      <c r="AE11" s="85"/>
      <c r="AF11" s="85"/>
    </row>
    <row r="12" spans="1:32" s="44" customFormat="1" x14ac:dyDescent="0.25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65"/>
      <c r="AC12" s="72"/>
      <c r="AD12" s="65"/>
      <c r="AE12" s="66"/>
      <c r="AF12" s="66"/>
    </row>
    <row r="13" spans="1:32" s="1" customFormat="1" ht="34.15" customHeight="1" x14ac:dyDescent="0.25">
      <c r="A13" s="45"/>
      <c r="B13" s="45"/>
      <c r="C13" s="45"/>
      <c r="D13" s="45" t="s">
        <v>17</v>
      </c>
      <c r="E13" s="45" t="s">
        <v>17</v>
      </c>
      <c r="F13" s="45" t="s">
        <v>17</v>
      </c>
      <c r="G13" s="45" t="s">
        <v>17</v>
      </c>
      <c r="H13" s="45" t="s">
        <v>17</v>
      </c>
      <c r="I13" s="45" t="s">
        <v>25</v>
      </c>
      <c r="J13" s="45" t="s">
        <v>17</v>
      </c>
      <c r="K13" s="45" t="s">
        <v>17</v>
      </c>
      <c r="L13" s="45" t="s">
        <v>17</v>
      </c>
      <c r="M13" s="45" t="s">
        <v>17</v>
      </c>
      <c r="N13" s="45" t="s">
        <v>17</v>
      </c>
      <c r="O13" s="45" t="s">
        <v>17</v>
      </c>
      <c r="P13" s="45" t="s">
        <v>17</v>
      </c>
      <c r="Q13" s="45" t="s">
        <v>17</v>
      </c>
      <c r="R13" s="46" t="s">
        <v>37</v>
      </c>
      <c r="S13" s="29" t="s">
        <v>53</v>
      </c>
      <c r="T13" s="4">
        <f t="shared" ref="T13:Y13" si="0">T21+T348</f>
        <v>1608712.7999999998</v>
      </c>
      <c r="U13" s="4">
        <f t="shared" si="0"/>
        <v>1228375.3</v>
      </c>
      <c r="V13" s="4">
        <f t="shared" si="0"/>
        <v>1855818.0999999999</v>
      </c>
      <c r="W13" s="4">
        <f t="shared" si="0"/>
        <v>1478620.5</v>
      </c>
      <c r="X13" s="4">
        <f t="shared" si="0"/>
        <v>1927329.7999999998</v>
      </c>
      <c r="Y13" s="4">
        <f t="shared" si="0"/>
        <v>1806499.4</v>
      </c>
      <c r="Z13" s="4">
        <f>T13+U13+V13+W13+X13+Y13</f>
        <v>9905355.8999999985</v>
      </c>
      <c r="AA13" s="29">
        <v>2020</v>
      </c>
      <c r="AB13" s="40"/>
      <c r="AC13" s="72"/>
      <c r="AD13" s="40"/>
    </row>
    <row r="14" spans="1:32" s="22" customFormat="1" ht="44.25" x14ac:dyDescent="0.25">
      <c r="A14" s="36"/>
      <c r="B14" s="36"/>
      <c r="C14" s="36"/>
      <c r="D14" s="36"/>
      <c r="E14" s="36"/>
      <c r="F14" s="36"/>
      <c r="G14" s="36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4" t="s">
        <v>71</v>
      </c>
      <c r="S14" s="15"/>
      <c r="T14" s="8"/>
      <c r="U14" s="8"/>
      <c r="V14" s="5"/>
      <c r="W14" s="5"/>
      <c r="X14" s="5"/>
      <c r="Y14" s="97"/>
      <c r="Z14" s="5"/>
      <c r="AA14" s="15"/>
      <c r="AB14" s="40"/>
      <c r="AC14" s="72"/>
      <c r="AD14" s="40"/>
      <c r="AE14" s="1"/>
      <c r="AF14" s="1"/>
    </row>
    <row r="15" spans="1:32" s="22" customFormat="1" ht="45" x14ac:dyDescent="0.25">
      <c r="A15" s="36"/>
      <c r="B15" s="36"/>
      <c r="C15" s="36"/>
      <c r="D15" s="36"/>
      <c r="E15" s="36"/>
      <c r="F15" s="36"/>
      <c r="G15" s="36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17" t="s">
        <v>72</v>
      </c>
      <c r="S15" s="15" t="s">
        <v>54</v>
      </c>
      <c r="T15" s="8"/>
      <c r="U15" s="8">
        <f>U24</f>
        <v>18.7</v>
      </c>
      <c r="V15" s="8"/>
      <c r="W15" s="8"/>
      <c r="X15" s="8"/>
      <c r="Y15" s="98"/>
      <c r="Z15" s="5">
        <f>T15+U15+V15+W15+X15+Y15</f>
        <v>18.7</v>
      </c>
      <c r="AA15" s="15">
        <v>2020</v>
      </c>
      <c r="AB15" s="40"/>
      <c r="AC15" s="72"/>
      <c r="AD15" s="40"/>
      <c r="AE15" s="1"/>
      <c r="AF15" s="1"/>
    </row>
    <row r="16" spans="1:32" s="22" customFormat="1" ht="30" x14ac:dyDescent="0.25">
      <c r="A16" s="36"/>
      <c r="B16" s="36"/>
      <c r="C16" s="36"/>
      <c r="D16" s="36"/>
      <c r="E16" s="36"/>
      <c r="F16" s="36"/>
      <c r="G16" s="36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17" t="s">
        <v>73</v>
      </c>
      <c r="S16" s="15" t="s">
        <v>54</v>
      </c>
      <c r="T16" s="8">
        <f>T123</f>
        <v>223.1</v>
      </c>
      <c r="U16" s="8">
        <f>U123</f>
        <v>315.7</v>
      </c>
      <c r="V16" s="8">
        <f>V123</f>
        <v>104</v>
      </c>
      <c r="W16" s="8">
        <f>W123+W124</f>
        <v>155.5</v>
      </c>
      <c r="X16" s="8">
        <f>X123+X124</f>
        <v>12.1</v>
      </c>
      <c r="Y16" s="8">
        <f>Y123+Y124</f>
        <v>0.3</v>
      </c>
      <c r="Z16" s="5">
        <f>T16+U16+V16+W16+X16+Y16</f>
        <v>810.69999999999993</v>
      </c>
      <c r="AA16" s="15">
        <v>2020</v>
      </c>
      <c r="AB16" s="40"/>
      <c r="AC16" s="72"/>
      <c r="AD16" s="40"/>
      <c r="AE16" s="1"/>
      <c r="AF16" s="1"/>
    </row>
    <row r="17" spans="1:32" s="22" customFormat="1" ht="30" x14ac:dyDescent="0.25">
      <c r="A17" s="36"/>
      <c r="B17" s="36"/>
      <c r="C17" s="36"/>
      <c r="D17" s="36"/>
      <c r="E17" s="36"/>
      <c r="F17" s="36"/>
      <c r="G17" s="36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17" t="s">
        <v>74</v>
      </c>
      <c r="S17" s="15" t="s">
        <v>54</v>
      </c>
      <c r="T17" s="8">
        <f t="shared" ref="T17:Y17" si="1">T186</f>
        <v>6722.4</v>
      </c>
      <c r="U17" s="8">
        <f t="shared" si="1"/>
        <v>5804.6</v>
      </c>
      <c r="V17" s="8">
        <f t="shared" si="1"/>
        <v>5804.6</v>
      </c>
      <c r="W17" s="8">
        <f t="shared" si="1"/>
        <v>5804.6</v>
      </c>
      <c r="X17" s="8">
        <f t="shared" si="1"/>
        <v>5804.6</v>
      </c>
      <c r="Y17" s="8">
        <f t="shared" si="1"/>
        <v>5804.6</v>
      </c>
      <c r="Z17" s="5">
        <f>Y17</f>
        <v>5804.6</v>
      </c>
      <c r="AA17" s="15">
        <v>2020</v>
      </c>
      <c r="AB17" s="40"/>
      <c r="AC17" s="72"/>
      <c r="AD17" s="40"/>
      <c r="AE17" s="1"/>
      <c r="AF17" s="1"/>
    </row>
    <row r="18" spans="1:32" s="22" customFormat="1" ht="60" x14ac:dyDescent="0.25">
      <c r="A18" s="36"/>
      <c r="B18" s="36"/>
      <c r="C18" s="36"/>
      <c r="D18" s="36"/>
      <c r="E18" s="36"/>
      <c r="F18" s="36"/>
      <c r="G18" s="36"/>
      <c r="H18" s="35"/>
      <c r="I18" s="36"/>
      <c r="J18" s="36"/>
      <c r="K18" s="36"/>
      <c r="L18" s="36"/>
      <c r="M18" s="36"/>
      <c r="N18" s="36"/>
      <c r="O18" s="36"/>
      <c r="P18" s="36"/>
      <c r="Q18" s="36"/>
      <c r="R18" s="17" t="s">
        <v>75</v>
      </c>
      <c r="S18" s="15" t="s">
        <v>49</v>
      </c>
      <c r="T18" s="21">
        <f t="shared" ref="T18:Y18" si="2">T193</f>
        <v>2000</v>
      </c>
      <c r="U18" s="21">
        <f t="shared" si="2"/>
        <v>2862</v>
      </c>
      <c r="V18" s="21">
        <f t="shared" si="2"/>
        <v>2310</v>
      </c>
      <c r="W18" s="21">
        <f t="shared" si="2"/>
        <v>1460</v>
      </c>
      <c r="X18" s="21">
        <f t="shared" si="2"/>
        <v>1500</v>
      </c>
      <c r="Y18" s="21">
        <f t="shared" si="2"/>
        <v>2000</v>
      </c>
      <c r="Z18" s="6">
        <f>T18+U18+V18+W18+X18+Y18</f>
        <v>12132</v>
      </c>
      <c r="AA18" s="15">
        <v>2020</v>
      </c>
      <c r="AB18" s="40"/>
      <c r="AC18" s="72"/>
      <c r="AD18" s="40"/>
      <c r="AE18" s="1"/>
      <c r="AF18" s="1"/>
    </row>
    <row r="19" spans="1:32" s="22" customFormat="1" ht="60" x14ac:dyDescent="0.25">
      <c r="A19" s="36"/>
      <c r="B19" s="36"/>
      <c r="C19" s="36"/>
      <c r="D19" s="36"/>
      <c r="E19" s="36"/>
      <c r="F19" s="36"/>
      <c r="G19" s="36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17" t="s">
        <v>76</v>
      </c>
      <c r="S19" s="15" t="s">
        <v>54</v>
      </c>
      <c r="T19" s="8">
        <f>T235</f>
        <v>58.2</v>
      </c>
      <c r="U19" s="8">
        <f>U235</f>
        <v>27.765300000000003</v>
      </c>
      <c r="V19" s="8">
        <f>V235</f>
        <v>120.33999999999999</v>
      </c>
      <c r="W19" s="8"/>
      <c r="X19" s="8"/>
      <c r="Y19" s="8"/>
      <c r="Z19" s="5">
        <f>T19+U19+V19+W19+X19+Y19</f>
        <v>206.30529999999999</v>
      </c>
      <c r="AA19" s="15">
        <v>2017</v>
      </c>
      <c r="AB19" s="40"/>
      <c r="AC19" s="72"/>
      <c r="AD19" s="40"/>
      <c r="AE19" s="1"/>
      <c r="AF19" s="1"/>
    </row>
    <row r="20" spans="1:32" s="22" customFormat="1" ht="30" x14ac:dyDescent="0.25">
      <c r="A20" s="36"/>
      <c r="B20" s="36"/>
      <c r="C20" s="36"/>
      <c r="D20" s="36"/>
      <c r="E20" s="36"/>
      <c r="F20" s="36"/>
      <c r="G20" s="36"/>
      <c r="H20" s="35"/>
      <c r="I20" s="36"/>
      <c r="J20" s="36"/>
      <c r="K20" s="36"/>
      <c r="L20" s="36"/>
      <c r="M20" s="36"/>
      <c r="N20" s="36"/>
      <c r="O20" s="36"/>
      <c r="P20" s="36"/>
      <c r="Q20" s="36"/>
      <c r="R20" s="17" t="s">
        <v>77</v>
      </c>
      <c r="S20" s="15" t="s">
        <v>55</v>
      </c>
      <c r="T20" s="8">
        <f t="shared" ref="T20:Y20" si="3">T350</f>
        <v>32718</v>
      </c>
      <c r="U20" s="8">
        <f t="shared" si="3"/>
        <v>19505</v>
      </c>
      <c r="V20" s="8">
        <f t="shared" si="3"/>
        <v>21910.6</v>
      </c>
      <c r="W20" s="8">
        <f t="shared" si="3"/>
        <v>21885.1</v>
      </c>
      <c r="X20" s="8">
        <f t="shared" si="3"/>
        <v>17100</v>
      </c>
      <c r="Y20" s="8">
        <f t="shared" si="3"/>
        <v>6000</v>
      </c>
      <c r="Z20" s="5">
        <f>T20+U20+V20+W20+X20+Y20</f>
        <v>119118.70000000001</v>
      </c>
      <c r="AA20" s="15">
        <v>2020</v>
      </c>
      <c r="AB20" s="40"/>
      <c r="AC20" s="72"/>
      <c r="AD20" s="40"/>
      <c r="AE20" s="1"/>
      <c r="AF20" s="1"/>
    </row>
    <row r="21" spans="1:32" ht="28.5" x14ac:dyDescent="0.25">
      <c r="A21" s="47"/>
      <c r="B21" s="47"/>
      <c r="C21" s="47"/>
      <c r="D21" s="47" t="s">
        <v>17</v>
      </c>
      <c r="E21" s="47" t="s">
        <v>27</v>
      </c>
      <c r="F21" s="47" t="s">
        <v>17</v>
      </c>
      <c r="G21" s="47" t="s">
        <v>26</v>
      </c>
      <c r="H21" s="47" t="s">
        <v>17</v>
      </c>
      <c r="I21" s="47" t="s">
        <v>25</v>
      </c>
      <c r="J21" s="47" t="s">
        <v>18</v>
      </c>
      <c r="K21" s="47" t="s">
        <v>17</v>
      </c>
      <c r="L21" s="47" t="s">
        <v>17</v>
      </c>
      <c r="M21" s="47" t="s">
        <v>17</v>
      </c>
      <c r="N21" s="47" t="s">
        <v>17</v>
      </c>
      <c r="O21" s="47" t="s">
        <v>17</v>
      </c>
      <c r="P21" s="47" t="s">
        <v>17</v>
      </c>
      <c r="Q21" s="47" t="s">
        <v>17</v>
      </c>
      <c r="R21" s="48" t="s">
        <v>78</v>
      </c>
      <c r="S21" s="7" t="s">
        <v>53</v>
      </c>
      <c r="T21" s="3">
        <f t="shared" ref="T21:Z21" si="4">T22+T122+T185+T234</f>
        <v>995047.89999999979</v>
      </c>
      <c r="U21" s="3">
        <f t="shared" si="4"/>
        <v>885042.6</v>
      </c>
      <c r="V21" s="3">
        <f t="shared" si="4"/>
        <v>1548927.5999999999</v>
      </c>
      <c r="W21" s="3">
        <f t="shared" si="4"/>
        <v>1217068.7</v>
      </c>
      <c r="X21" s="3">
        <f t="shared" si="4"/>
        <v>1610677.7</v>
      </c>
      <c r="Y21" s="3">
        <f t="shared" si="4"/>
        <v>1756499.4</v>
      </c>
      <c r="Z21" s="3">
        <f t="shared" si="4"/>
        <v>8011263.9000000004</v>
      </c>
      <c r="AA21" s="7">
        <v>2020</v>
      </c>
    </row>
    <row r="22" spans="1:32" s="51" customFormat="1" ht="42.75" x14ac:dyDescent="0.25">
      <c r="A22" s="49"/>
      <c r="B22" s="49"/>
      <c r="C22" s="49"/>
      <c r="D22" s="49" t="s">
        <v>17</v>
      </c>
      <c r="E22" s="49" t="s">
        <v>27</v>
      </c>
      <c r="F22" s="49" t="s">
        <v>17</v>
      </c>
      <c r="G22" s="49" t="s">
        <v>26</v>
      </c>
      <c r="H22" s="49" t="s">
        <v>17</v>
      </c>
      <c r="I22" s="49" t="s">
        <v>25</v>
      </c>
      <c r="J22" s="49" t="s">
        <v>18</v>
      </c>
      <c r="K22" s="49" t="s">
        <v>17</v>
      </c>
      <c r="L22" s="49" t="s">
        <v>18</v>
      </c>
      <c r="M22" s="49" t="s">
        <v>17</v>
      </c>
      <c r="N22" s="49" t="s">
        <v>17</v>
      </c>
      <c r="O22" s="49" t="s">
        <v>17</v>
      </c>
      <c r="P22" s="49" t="s">
        <v>17</v>
      </c>
      <c r="Q22" s="49" t="s">
        <v>17</v>
      </c>
      <c r="R22" s="50" t="s">
        <v>32</v>
      </c>
      <c r="S22" s="26" t="s">
        <v>53</v>
      </c>
      <c r="T22" s="16">
        <f>T26+T33+T36+T44+T47+T50+T52+T54+T57+T62+T67</f>
        <v>87304.3</v>
      </c>
      <c r="U22" s="16">
        <f>U26+U33+U36+U44+U47+U50+U52+U54+U57+U62</f>
        <v>18427.8</v>
      </c>
      <c r="V22" s="16">
        <f>V26+V33+V35+V44+V47+V50+V52+V54+V57+V62+V67+V69+V78+V87+V92+V98+V103+V108+V112+V114+V118</f>
        <v>166828.19999999998</v>
      </c>
      <c r="W22" s="16">
        <f>W26+W33+W35+W44+W47+W50+W52+W54+W57+W62+W67+W69+W78+W87+W92+W98+W103+W108+W112+W114+W118</f>
        <v>436133.6</v>
      </c>
      <c r="X22" s="16">
        <f>X26+X33+X35+X44+X47+X50+X52+X54+X57+X62+X67+X69+X78+X87+X92+X98+X103+X108+X112+X114+X118+X120</f>
        <v>101578.8</v>
      </c>
      <c r="Y22" s="16">
        <f>Y26+Y33+Y35+Y44+Y47+Y50+Y52+Y54+Y57+Y62+Y67+Y69+Y78+Y87+Y92+Y98+Y103+Y108+Y112+Y114+Y118+Y120</f>
        <v>214523.2</v>
      </c>
      <c r="Z22" s="16">
        <f>Z26+Z33+Z35+Z44+Z47+Z50+Z52+Z54+Z57+Z62+Z67+Z69+Z78+Z87+Z92+Z98+Z103+Z108+Z112+Z114+Z118</f>
        <v>1022795.9</v>
      </c>
      <c r="AA22" s="26">
        <v>2020</v>
      </c>
      <c r="AB22" s="37"/>
      <c r="AC22" s="74"/>
      <c r="AD22" s="37"/>
      <c r="AE22" s="38"/>
      <c r="AF22" s="38"/>
    </row>
    <row r="23" spans="1:32" s="2" customFormat="1" ht="29.25" x14ac:dyDescent="0.25">
      <c r="A23" s="35"/>
      <c r="B23" s="35"/>
      <c r="C23" s="35"/>
      <c r="D23" s="35"/>
      <c r="E23" s="35"/>
      <c r="F23" s="35"/>
      <c r="G23" s="35"/>
      <c r="H23" s="35"/>
      <c r="I23" s="36"/>
      <c r="J23" s="35"/>
      <c r="K23" s="35"/>
      <c r="L23" s="35"/>
      <c r="M23" s="35"/>
      <c r="N23" s="35"/>
      <c r="O23" s="35"/>
      <c r="P23" s="35"/>
      <c r="Q23" s="35"/>
      <c r="R23" s="34" t="s">
        <v>79</v>
      </c>
      <c r="S23" s="15" t="s">
        <v>5</v>
      </c>
      <c r="T23" s="8"/>
      <c r="U23" s="8">
        <f>U55</f>
        <v>0.6</v>
      </c>
      <c r="V23" s="8"/>
      <c r="W23" s="8">
        <f>W77</f>
        <v>0.5</v>
      </c>
      <c r="X23" s="8"/>
      <c r="Y23" s="8">
        <f>Y86+Y96+Y43</f>
        <v>0.89999999999999991</v>
      </c>
      <c r="Z23" s="5">
        <f t="shared" ref="Z23:Z29" si="5">T23+U23+V23+W23+X23+Y23</f>
        <v>2</v>
      </c>
      <c r="AA23" s="15">
        <v>2020</v>
      </c>
      <c r="AB23" s="37"/>
      <c r="AC23" s="74"/>
      <c r="AD23" s="37"/>
      <c r="AE23" s="38"/>
      <c r="AF23" s="38"/>
    </row>
    <row r="24" spans="1:32" s="2" customFormat="1" ht="30" x14ac:dyDescent="0.25">
      <c r="A24" s="35"/>
      <c r="B24" s="35"/>
      <c r="C24" s="35"/>
      <c r="D24" s="35"/>
      <c r="E24" s="35"/>
      <c r="F24" s="35"/>
      <c r="G24" s="35"/>
      <c r="H24" s="35"/>
      <c r="I24" s="36"/>
      <c r="J24" s="35"/>
      <c r="K24" s="35"/>
      <c r="L24" s="35"/>
      <c r="M24" s="35"/>
      <c r="N24" s="35"/>
      <c r="O24" s="35"/>
      <c r="P24" s="35"/>
      <c r="Q24" s="35"/>
      <c r="R24" s="34" t="s">
        <v>80</v>
      </c>
      <c r="S24" s="15" t="s">
        <v>54</v>
      </c>
      <c r="T24" s="8"/>
      <c r="U24" s="8">
        <f>U41+U56</f>
        <v>18.7</v>
      </c>
      <c r="V24" s="8"/>
      <c r="W24" s="8"/>
      <c r="X24" s="8"/>
      <c r="Y24" s="98"/>
      <c r="Z24" s="5">
        <f t="shared" si="5"/>
        <v>18.7</v>
      </c>
      <c r="AA24" s="15">
        <v>2020</v>
      </c>
      <c r="AB24" s="37"/>
      <c r="AC24" s="74"/>
      <c r="AD24" s="37"/>
      <c r="AE24" s="38"/>
      <c r="AF24" s="38"/>
    </row>
    <row r="25" spans="1:32" s="2" customFormat="1" ht="44.25" x14ac:dyDescent="0.25">
      <c r="A25" s="35"/>
      <c r="B25" s="35"/>
      <c r="C25" s="35"/>
      <c r="D25" s="35"/>
      <c r="E25" s="35"/>
      <c r="F25" s="35"/>
      <c r="G25" s="35"/>
      <c r="H25" s="35"/>
      <c r="I25" s="36"/>
      <c r="J25" s="35"/>
      <c r="K25" s="35"/>
      <c r="L25" s="35"/>
      <c r="M25" s="35"/>
      <c r="N25" s="35"/>
      <c r="O25" s="35"/>
      <c r="P25" s="35"/>
      <c r="Q25" s="35"/>
      <c r="R25" s="34" t="s">
        <v>81</v>
      </c>
      <c r="S25" s="15" t="s">
        <v>5</v>
      </c>
      <c r="T25" s="8">
        <f>T46+T51</f>
        <v>1.2</v>
      </c>
      <c r="U25" s="8">
        <f>U49</f>
        <v>0.7</v>
      </c>
      <c r="V25" s="8"/>
      <c r="W25" s="8"/>
      <c r="X25" s="8"/>
      <c r="Y25" s="98"/>
      <c r="Z25" s="5">
        <f t="shared" si="5"/>
        <v>1.9</v>
      </c>
      <c r="AA25" s="15">
        <v>2016</v>
      </c>
      <c r="AB25" s="37"/>
      <c r="AC25" s="74"/>
      <c r="AD25" s="37"/>
      <c r="AE25" s="38"/>
      <c r="AF25" s="38"/>
    </row>
    <row r="26" spans="1:32" s="2" customFormat="1" ht="45" x14ac:dyDescent="0.25">
      <c r="A26" s="55"/>
      <c r="B26" s="55"/>
      <c r="C26" s="55"/>
      <c r="D26" s="55" t="s">
        <v>17</v>
      </c>
      <c r="E26" s="55" t="s">
        <v>27</v>
      </c>
      <c r="F26" s="55" t="s">
        <v>17</v>
      </c>
      <c r="G26" s="55" t="s">
        <v>26</v>
      </c>
      <c r="H26" s="55" t="s">
        <v>17</v>
      </c>
      <c r="I26" s="55" t="s">
        <v>25</v>
      </c>
      <c r="J26" s="55" t="s">
        <v>18</v>
      </c>
      <c r="K26" s="55" t="s">
        <v>17</v>
      </c>
      <c r="L26" s="55" t="s">
        <v>18</v>
      </c>
      <c r="M26" s="55" t="s">
        <v>17</v>
      </c>
      <c r="N26" s="55" t="s">
        <v>17</v>
      </c>
      <c r="O26" s="55" t="s">
        <v>17</v>
      </c>
      <c r="P26" s="55" t="s">
        <v>17</v>
      </c>
      <c r="Q26" s="55" t="s">
        <v>17</v>
      </c>
      <c r="R26" s="56" t="s">
        <v>41</v>
      </c>
      <c r="S26" s="57" t="s">
        <v>53</v>
      </c>
      <c r="T26" s="59">
        <f>T27+T28</f>
        <v>30000</v>
      </c>
      <c r="U26" s="59">
        <f>U27+U28</f>
        <v>734.9</v>
      </c>
      <c r="V26" s="59">
        <f>V27+V28</f>
        <v>2948.4</v>
      </c>
      <c r="W26" s="59">
        <f>W27+W28+W29</f>
        <v>270000</v>
      </c>
      <c r="X26" s="59">
        <f>X27</f>
        <v>2991</v>
      </c>
      <c r="Y26" s="101"/>
      <c r="Z26" s="59">
        <f t="shared" si="5"/>
        <v>306674.3</v>
      </c>
      <c r="AA26" s="57">
        <v>2019</v>
      </c>
      <c r="AB26" s="37"/>
      <c r="AC26" s="74"/>
      <c r="AD26" s="37"/>
      <c r="AE26" s="38"/>
      <c r="AF26" s="38"/>
    </row>
    <row r="27" spans="1:32" s="2" customFormat="1" ht="45" x14ac:dyDescent="0.25">
      <c r="A27" s="55" t="s">
        <v>17</v>
      </c>
      <c r="B27" s="55" t="s">
        <v>17</v>
      </c>
      <c r="C27" s="55" t="s">
        <v>33</v>
      </c>
      <c r="D27" s="55" t="s">
        <v>17</v>
      </c>
      <c r="E27" s="55" t="s">
        <v>27</v>
      </c>
      <c r="F27" s="55" t="s">
        <v>17</v>
      </c>
      <c r="G27" s="55" t="s">
        <v>26</v>
      </c>
      <c r="H27" s="55" t="s">
        <v>17</v>
      </c>
      <c r="I27" s="55" t="s">
        <v>25</v>
      </c>
      <c r="J27" s="55" t="s">
        <v>18</v>
      </c>
      <c r="K27" s="55" t="s">
        <v>17</v>
      </c>
      <c r="L27" s="55" t="s">
        <v>18</v>
      </c>
      <c r="M27" s="55" t="s">
        <v>17</v>
      </c>
      <c r="N27" s="55" t="s">
        <v>17</v>
      </c>
      <c r="O27" s="55" t="s">
        <v>17</v>
      </c>
      <c r="P27" s="55" t="s">
        <v>17</v>
      </c>
      <c r="Q27" s="55" t="s">
        <v>18</v>
      </c>
      <c r="R27" s="56" t="s">
        <v>41</v>
      </c>
      <c r="S27" s="57" t="s">
        <v>53</v>
      </c>
      <c r="T27" s="58">
        <f>130000-100000</f>
        <v>30000</v>
      </c>
      <c r="U27" s="58">
        <f>1000-262.1-3</f>
        <v>734.9</v>
      </c>
      <c r="V27" s="58">
        <f>450+2940-441.6</f>
        <v>2948.4</v>
      </c>
      <c r="W27" s="58"/>
      <c r="X27" s="58">
        <v>2991</v>
      </c>
      <c r="Y27" s="102"/>
      <c r="Z27" s="59">
        <f t="shared" si="5"/>
        <v>36674.300000000003</v>
      </c>
      <c r="AA27" s="57">
        <v>2019</v>
      </c>
      <c r="AB27" s="69"/>
      <c r="AC27" s="74"/>
      <c r="AD27" s="37"/>
      <c r="AE27" s="38"/>
      <c r="AF27" s="38"/>
    </row>
    <row r="28" spans="1:32" s="2" customFormat="1" ht="45" hidden="1" x14ac:dyDescent="0.25">
      <c r="A28" s="55" t="s">
        <v>17</v>
      </c>
      <c r="B28" s="55" t="s">
        <v>18</v>
      </c>
      <c r="C28" s="55" t="s">
        <v>19</v>
      </c>
      <c r="D28" s="55" t="s">
        <v>17</v>
      </c>
      <c r="E28" s="55" t="s">
        <v>27</v>
      </c>
      <c r="F28" s="55" t="s">
        <v>17</v>
      </c>
      <c r="G28" s="55" t="s">
        <v>26</v>
      </c>
      <c r="H28" s="55" t="s">
        <v>17</v>
      </c>
      <c r="I28" s="55" t="s">
        <v>25</v>
      </c>
      <c r="J28" s="55" t="s">
        <v>18</v>
      </c>
      <c r="K28" s="55" t="s">
        <v>17</v>
      </c>
      <c r="L28" s="55" t="s">
        <v>18</v>
      </c>
      <c r="M28" s="55" t="s">
        <v>160</v>
      </c>
      <c r="N28" s="55" t="s">
        <v>17</v>
      </c>
      <c r="O28" s="55" t="s">
        <v>25</v>
      </c>
      <c r="P28" s="55" t="s">
        <v>24</v>
      </c>
      <c r="Q28" s="55" t="s">
        <v>18</v>
      </c>
      <c r="R28" s="56" t="s">
        <v>41</v>
      </c>
      <c r="S28" s="57" t="s">
        <v>53</v>
      </c>
      <c r="T28" s="58"/>
      <c r="U28" s="58"/>
      <c r="V28" s="58"/>
      <c r="W28" s="58"/>
      <c r="X28" s="58"/>
      <c r="Y28" s="102"/>
      <c r="Z28" s="59">
        <f t="shared" si="5"/>
        <v>0</v>
      </c>
      <c r="AA28" s="57">
        <v>2020</v>
      </c>
      <c r="AB28" s="40"/>
      <c r="AC28" s="72"/>
      <c r="AD28" s="37"/>
      <c r="AE28" s="38"/>
      <c r="AF28" s="38"/>
    </row>
    <row r="29" spans="1:32" s="2" customFormat="1" ht="45" x14ac:dyDescent="0.25">
      <c r="A29" s="55" t="s">
        <v>17</v>
      </c>
      <c r="B29" s="55" t="s">
        <v>18</v>
      </c>
      <c r="C29" s="55" t="s">
        <v>19</v>
      </c>
      <c r="D29" s="55" t="s">
        <v>17</v>
      </c>
      <c r="E29" s="55" t="s">
        <v>27</v>
      </c>
      <c r="F29" s="55" t="s">
        <v>17</v>
      </c>
      <c r="G29" s="55" t="s">
        <v>26</v>
      </c>
      <c r="H29" s="55" t="s">
        <v>17</v>
      </c>
      <c r="I29" s="55" t="s">
        <v>25</v>
      </c>
      <c r="J29" s="55" t="s">
        <v>18</v>
      </c>
      <c r="K29" s="55" t="s">
        <v>17</v>
      </c>
      <c r="L29" s="55" t="s">
        <v>18</v>
      </c>
      <c r="M29" s="55" t="s">
        <v>18</v>
      </c>
      <c r="N29" s="55" t="s">
        <v>17</v>
      </c>
      <c r="O29" s="55" t="s">
        <v>25</v>
      </c>
      <c r="P29" s="55" t="s">
        <v>24</v>
      </c>
      <c r="Q29" s="55" t="s">
        <v>18</v>
      </c>
      <c r="R29" s="56" t="s">
        <v>41</v>
      </c>
      <c r="S29" s="57" t="s">
        <v>53</v>
      </c>
      <c r="T29" s="58"/>
      <c r="U29" s="58"/>
      <c r="V29" s="58"/>
      <c r="W29" s="58">
        <v>270000</v>
      </c>
      <c r="X29" s="58"/>
      <c r="Y29" s="102"/>
      <c r="Z29" s="59">
        <f t="shared" si="5"/>
        <v>270000</v>
      </c>
      <c r="AA29" s="57">
        <v>2019</v>
      </c>
      <c r="AB29" s="40"/>
      <c r="AC29" s="72"/>
      <c r="AD29" s="37"/>
      <c r="AE29" s="38"/>
      <c r="AF29" s="38"/>
    </row>
    <row r="30" spans="1:32" s="38" customFormat="1" ht="44.25" x14ac:dyDescent="0.25">
      <c r="A30" s="35"/>
      <c r="B30" s="35"/>
      <c r="C30" s="35"/>
      <c r="D30" s="35"/>
      <c r="E30" s="35"/>
      <c r="F30" s="35"/>
      <c r="G30" s="35"/>
      <c r="H30" s="35"/>
      <c r="I30" s="36"/>
      <c r="J30" s="35"/>
      <c r="K30" s="35"/>
      <c r="L30" s="35"/>
      <c r="M30" s="35"/>
      <c r="N30" s="35"/>
      <c r="O30" s="35"/>
      <c r="P30" s="35"/>
      <c r="Q30" s="35"/>
      <c r="R30" s="34" t="s">
        <v>211</v>
      </c>
      <c r="S30" s="15" t="s">
        <v>39</v>
      </c>
      <c r="T30" s="8"/>
      <c r="U30" s="21">
        <v>1</v>
      </c>
      <c r="V30" s="21"/>
      <c r="W30" s="5"/>
      <c r="X30" s="5"/>
      <c r="Y30" s="97"/>
      <c r="Z30" s="6">
        <f>SUM(T30:Y30)</f>
        <v>1</v>
      </c>
      <c r="AA30" s="15">
        <v>2016</v>
      </c>
      <c r="AB30" s="40"/>
      <c r="AC30" s="74"/>
      <c r="AD30" s="37"/>
    </row>
    <row r="31" spans="1:32" s="38" customFormat="1" ht="29.25" x14ac:dyDescent="0.25">
      <c r="A31" s="35"/>
      <c r="B31" s="35"/>
      <c r="C31" s="35"/>
      <c r="D31" s="35"/>
      <c r="E31" s="35"/>
      <c r="F31" s="35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5"/>
      <c r="R31" s="34" t="s">
        <v>212</v>
      </c>
      <c r="S31" s="15" t="s">
        <v>48</v>
      </c>
      <c r="T31" s="8"/>
      <c r="U31" s="21"/>
      <c r="V31" s="21">
        <v>1</v>
      </c>
      <c r="W31" s="5"/>
      <c r="X31" s="5"/>
      <c r="Y31" s="97"/>
      <c r="Z31" s="6">
        <f>SUM(T31:Y31)</f>
        <v>1</v>
      </c>
      <c r="AA31" s="15">
        <v>2017</v>
      </c>
      <c r="AB31" s="40"/>
      <c r="AC31" s="74"/>
      <c r="AD31" s="37"/>
    </row>
    <row r="32" spans="1:32" s="38" customFormat="1" ht="30" x14ac:dyDescent="0.25">
      <c r="A32" s="35"/>
      <c r="B32" s="35"/>
      <c r="C32" s="35"/>
      <c r="D32" s="35"/>
      <c r="E32" s="35"/>
      <c r="F32" s="35"/>
      <c r="G32" s="35"/>
      <c r="H32" s="35"/>
      <c r="I32" s="36"/>
      <c r="J32" s="35"/>
      <c r="K32" s="35"/>
      <c r="L32" s="35"/>
      <c r="M32" s="35"/>
      <c r="N32" s="35"/>
      <c r="O32" s="35"/>
      <c r="P32" s="35"/>
      <c r="Q32" s="35"/>
      <c r="R32" s="34" t="s">
        <v>269</v>
      </c>
      <c r="S32" s="15" t="s">
        <v>39</v>
      </c>
      <c r="T32" s="8"/>
      <c r="U32" s="21"/>
      <c r="V32" s="21"/>
      <c r="W32" s="21">
        <v>1</v>
      </c>
      <c r="X32" s="21">
        <v>1</v>
      </c>
      <c r="Y32" s="97"/>
      <c r="Z32" s="6">
        <v>1</v>
      </c>
      <c r="AA32" s="15">
        <v>2019</v>
      </c>
      <c r="AB32" s="40"/>
      <c r="AC32" s="74"/>
      <c r="AD32" s="37"/>
    </row>
    <row r="33" spans="1:32" s="2" customFormat="1" ht="44.25" x14ac:dyDescent="0.25">
      <c r="A33" s="55" t="s">
        <v>17</v>
      </c>
      <c r="B33" s="55" t="s">
        <v>17</v>
      </c>
      <c r="C33" s="55" t="s">
        <v>33</v>
      </c>
      <c r="D33" s="55" t="s">
        <v>17</v>
      </c>
      <c r="E33" s="55" t="s">
        <v>27</v>
      </c>
      <c r="F33" s="55" t="s">
        <v>17</v>
      </c>
      <c r="G33" s="55" t="s">
        <v>26</v>
      </c>
      <c r="H33" s="55" t="s">
        <v>17</v>
      </c>
      <c r="I33" s="55" t="s">
        <v>25</v>
      </c>
      <c r="J33" s="55" t="s">
        <v>18</v>
      </c>
      <c r="K33" s="55" t="s">
        <v>17</v>
      </c>
      <c r="L33" s="55" t="s">
        <v>18</v>
      </c>
      <c r="M33" s="55" t="s">
        <v>17</v>
      </c>
      <c r="N33" s="55" t="s">
        <v>19</v>
      </c>
      <c r="O33" s="55"/>
      <c r="P33" s="55"/>
      <c r="Q33" s="55"/>
      <c r="R33" s="56" t="s">
        <v>83</v>
      </c>
      <c r="S33" s="57" t="s">
        <v>53</v>
      </c>
      <c r="T33" s="58">
        <v>900</v>
      </c>
      <c r="U33" s="59"/>
      <c r="V33" s="59"/>
      <c r="W33" s="59"/>
      <c r="X33" s="59"/>
      <c r="Y33" s="101"/>
      <c r="Z33" s="59">
        <f>T33+U33+V33+W33+X33+Y33</f>
        <v>900</v>
      </c>
      <c r="AA33" s="57">
        <v>2015</v>
      </c>
      <c r="AB33" s="37"/>
      <c r="AC33" s="74"/>
      <c r="AD33" s="37"/>
      <c r="AE33" s="38"/>
      <c r="AF33" s="38"/>
    </row>
    <row r="34" spans="1:32" s="38" customFormat="1" ht="29.25" x14ac:dyDescent="0.25">
      <c r="A34" s="36"/>
      <c r="B34" s="36"/>
      <c r="C34" s="36"/>
      <c r="D34" s="36"/>
      <c r="E34" s="35"/>
      <c r="F34" s="35"/>
      <c r="G34" s="35"/>
      <c r="H34" s="35"/>
      <c r="I34" s="36"/>
      <c r="J34" s="35"/>
      <c r="K34" s="35"/>
      <c r="L34" s="35"/>
      <c r="M34" s="35"/>
      <c r="N34" s="35"/>
      <c r="O34" s="35"/>
      <c r="P34" s="35"/>
      <c r="Q34" s="35"/>
      <c r="R34" s="34" t="s">
        <v>61</v>
      </c>
      <c r="S34" s="15" t="s">
        <v>48</v>
      </c>
      <c r="T34" s="21">
        <v>1</v>
      </c>
      <c r="U34" s="21"/>
      <c r="V34" s="21"/>
      <c r="W34" s="21"/>
      <c r="X34" s="21"/>
      <c r="Y34" s="99"/>
      <c r="Z34" s="6">
        <f>T34</f>
        <v>1</v>
      </c>
      <c r="AA34" s="15">
        <v>2015</v>
      </c>
      <c r="AB34" s="37"/>
      <c r="AC34" s="74"/>
      <c r="AD34" s="37"/>
    </row>
    <row r="35" spans="1:32" s="38" customFormat="1" ht="44.25" x14ac:dyDescent="0.25">
      <c r="A35" s="55"/>
      <c r="B35" s="55"/>
      <c r="C35" s="55"/>
      <c r="D35" s="55" t="s">
        <v>17</v>
      </c>
      <c r="E35" s="55" t="s">
        <v>27</v>
      </c>
      <c r="F35" s="55" t="s">
        <v>17</v>
      </c>
      <c r="G35" s="55" t="s">
        <v>26</v>
      </c>
      <c r="H35" s="55" t="s">
        <v>17</v>
      </c>
      <c r="I35" s="55" t="s">
        <v>25</v>
      </c>
      <c r="J35" s="55" t="s">
        <v>18</v>
      </c>
      <c r="K35" s="55" t="s">
        <v>17</v>
      </c>
      <c r="L35" s="55" t="s">
        <v>18</v>
      </c>
      <c r="M35" s="55" t="s">
        <v>17</v>
      </c>
      <c r="N35" s="55" t="s">
        <v>17</v>
      </c>
      <c r="O35" s="55" t="s">
        <v>17</v>
      </c>
      <c r="P35" s="55" t="s">
        <v>17</v>
      </c>
      <c r="Q35" s="55" t="s">
        <v>17</v>
      </c>
      <c r="R35" s="56" t="s">
        <v>84</v>
      </c>
      <c r="S35" s="57" t="s">
        <v>53</v>
      </c>
      <c r="T35" s="59">
        <f>T36</f>
        <v>20000</v>
      </c>
      <c r="U35" s="59">
        <f>U36</f>
        <v>989</v>
      </c>
      <c r="V35" s="59">
        <f>V36+V37</f>
        <v>78681.899999999994</v>
      </c>
      <c r="W35" s="59"/>
      <c r="X35" s="59"/>
      <c r="Y35" s="101"/>
      <c r="Z35" s="59">
        <f>T35+U35+V35+W35+X35+Y35</f>
        <v>99670.9</v>
      </c>
      <c r="AA35" s="57">
        <v>2020</v>
      </c>
      <c r="AB35" s="37"/>
      <c r="AC35" s="74"/>
      <c r="AD35" s="37"/>
    </row>
    <row r="36" spans="1:32" s="2" customFormat="1" ht="44.25" x14ac:dyDescent="0.25">
      <c r="A36" s="55" t="s">
        <v>17</v>
      </c>
      <c r="B36" s="55" t="s">
        <v>17</v>
      </c>
      <c r="C36" s="55" t="s">
        <v>33</v>
      </c>
      <c r="D36" s="55" t="s">
        <v>17</v>
      </c>
      <c r="E36" s="55" t="s">
        <v>27</v>
      </c>
      <c r="F36" s="55" t="s">
        <v>17</v>
      </c>
      <c r="G36" s="55" t="s">
        <v>26</v>
      </c>
      <c r="H36" s="55" t="s">
        <v>17</v>
      </c>
      <c r="I36" s="55" t="s">
        <v>25</v>
      </c>
      <c r="J36" s="55" t="s">
        <v>18</v>
      </c>
      <c r="K36" s="55" t="s">
        <v>17</v>
      </c>
      <c r="L36" s="55" t="s">
        <v>18</v>
      </c>
      <c r="M36" s="55" t="s">
        <v>17</v>
      </c>
      <c r="N36" s="55" t="s">
        <v>17</v>
      </c>
      <c r="O36" s="55" t="s">
        <v>17</v>
      </c>
      <c r="P36" s="55" t="s">
        <v>17</v>
      </c>
      <c r="Q36" s="55" t="s">
        <v>28</v>
      </c>
      <c r="R36" s="56" t="s">
        <v>84</v>
      </c>
      <c r="S36" s="57" t="s">
        <v>53</v>
      </c>
      <c r="T36" s="58">
        <v>20000</v>
      </c>
      <c r="U36" s="58">
        <f>1000-11</f>
        <v>989</v>
      </c>
      <c r="V36" s="58">
        <v>820</v>
      </c>
      <c r="W36" s="58"/>
      <c r="X36" s="58"/>
      <c r="Y36" s="102"/>
      <c r="Z36" s="59">
        <f>T36+U36+V36+W36+X36+Y36</f>
        <v>21809</v>
      </c>
      <c r="AA36" s="57">
        <v>2020</v>
      </c>
      <c r="AB36" s="40"/>
      <c r="AC36" s="74"/>
      <c r="AD36" s="37"/>
      <c r="AE36" s="38"/>
      <c r="AF36" s="38"/>
    </row>
    <row r="37" spans="1:32" s="2" customFormat="1" ht="44.25" x14ac:dyDescent="0.25">
      <c r="A37" s="55" t="s">
        <v>17</v>
      </c>
      <c r="B37" s="55" t="s">
        <v>17</v>
      </c>
      <c r="C37" s="55" t="s">
        <v>33</v>
      </c>
      <c r="D37" s="55" t="s">
        <v>17</v>
      </c>
      <c r="E37" s="55" t="s">
        <v>27</v>
      </c>
      <c r="F37" s="55" t="s">
        <v>17</v>
      </c>
      <c r="G37" s="55" t="s">
        <v>26</v>
      </c>
      <c r="H37" s="55" t="s">
        <v>17</v>
      </c>
      <c r="I37" s="55" t="s">
        <v>25</v>
      </c>
      <c r="J37" s="55" t="s">
        <v>18</v>
      </c>
      <c r="K37" s="55" t="s">
        <v>17</v>
      </c>
      <c r="L37" s="55" t="s">
        <v>18</v>
      </c>
      <c r="M37" s="55" t="s">
        <v>18</v>
      </c>
      <c r="N37" s="55" t="s">
        <v>17</v>
      </c>
      <c r="O37" s="55" t="s">
        <v>18</v>
      </c>
      <c r="P37" s="55" t="s">
        <v>28</v>
      </c>
      <c r="Q37" s="55" t="s">
        <v>186</v>
      </c>
      <c r="R37" s="56" t="s">
        <v>84</v>
      </c>
      <c r="S37" s="57" t="s">
        <v>53</v>
      </c>
      <c r="T37" s="58"/>
      <c r="U37" s="58"/>
      <c r="V37" s="58">
        <v>77861.899999999994</v>
      </c>
      <c r="W37" s="58"/>
      <c r="X37" s="58"/>
      <c r="Y37" s="101"/>
      <c r="Z37" s="59">
        <f>T37+U37+V37+W37+X37+Y37</f>
        <v>77861.899999999994</v>
      </c>
      <c r="AA37" s="57">
        <v>2017</v>
      </c>
      <c r="AB37" s="40"/>
      <c r="AC37" s="74"/>
      <c r="AD37" s="37"/>
      <c r="AE37" s="38"/>
      <c r="AF37" s="38"/>
    </row>
    <row r="38" spans="1:32" s="2" customFormat="1" ht="44.25" hidden="1" x14ac:dyDescent="0.25">
      <c r="A38" s="55" t="s">
        <v>17</v>
      </c>
      <c r="B38" s="55" t="s">
        <v>18</v>
      </c>
      <c r="C38" s="55" t="s">
        <v>19</v>
      </c>
      <c r="D38" s="55" t="s">
        <v>17</v>
      </c>
      <c r="E38" s="55" t="s">
        <v>27</v>
      </c>
      <c r="F38" s="55" t="s">
        <v>17</v>
      </c>
      <c r="G38" s="55" t="s">
        <v>26</v>
      </c>
      <c r="H38" s="55" t="s">
        <v>17</v>
      </c>
      <c r="I38" s="55" t="s">
        <v>25</v>
      </c>
      <c r="J38" s="55" t="s">
        <v>18</v>
      </c>
      <c r="K38" s="55" t="s">
        <v>17</v>
      </c>
      <c r="L38" s="55" t="s">
        <v>18</v>
      </c>
      <c r="M38" s="55" t="s">
        <v>17</v>
      </c>
      <c r="N38" s="55" t="s">
        <v>17</v>
      </c>
      <c r="O38" s="55" t="s">
        <v>17</v>
      </c>
      <c r="P38" s="55" t="s">
        <v>17</v>
      </c>
      <c r="Q38" s="55" t="s">
        <v>28</v>
      </c>
      <c r="R38" s="56" t="s">
        <v>84</v>
      </c>
      <c r="S38" s="57" t="s">
        <v>53</v>
      </c>
      <c r="T38" s="58"/>
      <c r="U38" s="58"/>
      <c r="V38" s="58"/>
      <c r="W38" s="58"/>
      <c r="X38" s="58"/>
      <c r="Y38" s="102"/>
      <c r="Z38" s="59">
        <f>T38+U38+V38+W38+X38+Y38</f>
        <v>0</v>
      </c>
      <c r="AA38" s="57">
        <v>2020</v>
      </c>
      <c r="AB38" s="40"/>
      <c r="AC38" s="74"/>
      <c r="AD38" s="37"/>
      <c r="AE38" s="38"/>
      <c r="AF38" s="38"/>
    </row>
    <row r="39" spans="1:32" s="2" customFormat="1" ht="44.25" hidden="1" x14ac:dyDescent="0.25">
      <c r="A39" s="55" t="s">
        <v>17</v>
      </c>
      <c r="B39" s="55" t="s">
        <v>18</v>
      </c>
      <c r="C39" s="55" t="s">
        <v>19</v>
      </c>
      <c r="D39" s="55" t="s">
        <v>17</v>
      </c>
      <c r="E39" s="55" t="s">
        <v>27</v>
      </c>
      <c r="F39" s="55" t="s">
        <v>17</v>
      </c>
      <c r="G39" s="55" t="s">
        <v>26</v>
      </c>
      <c r="H39" s="55" t="s">
        <v>17</v>
      </c>
      <c r="I39" s="55" t="s">
        <v>25</v>
      </c>
      <c r="J39" s="55" t="s">
        <v>18</v>
      </c>
      <c r="K39" s="55" t="s">
        <v>17</v>
      </c>
      <c r="L39" s="55" t="s">
        <v>18</v>
      </c>
      <c r="M39" s="55" t="s">
        <v>160</v>
      </c>
      <c r="N39" s="55" t="s">
        <v>17</v>
      </c>
      <c r="O39" s="55" t="s">
        <v>25</v>
      </c>
      <c r="P39" s="55" t="s">
        <v>24</v>
      </c>
      <c r="Q39" s="55" t="s">
        <v>19</v>
      </c>
      <c r="R39" s="56" t="s">
        <v>84</v>
      </c>
      <c r="S39" s="57" t="s">
        <v>53</v>
      </c>
      <c r="T39" s="58"/>
      <c r="U39" s="58"/>
      <c r="V39" s="58"/>
      <c r="W39" s="58"/>
      <c r="X39" s="58"/>
      <c r="Y39" s="102"/>
      <c r="Z39" s="59">
        <f>T39+U39+V39+W39+X39+Y39</f>
        <v>0</v>
      </c>
      <c r="AA39" s="57">
        <v>2020</v>
      </c>
      <c r="AB39" s="40"/>
      <c r="AC39" s="74"/>
      <c r="AD39" s="37"/>
      <c r="AE39" s="38"/>
      <c r="AF39" s="38"/>
    </row>
    <row r="40" spans="1:32" s="38" customFormat="1" ht="29.25" x14ac:dyDescent="0.25">
      <c r="A40" s="36"/>
      <c r="B40" s="36"/>
      <c r="C40" s="36"/>
      <c r="D40" s="36"/>
      <c r="E40" s="35"/>
      <c r="F40" s="35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5"/>
      <c r="R40" s="34" t="s">
        <v>58</v>
      </c>
      <c r="S40" s="15" t="s">
        <v>48</v>
      </c>
      <c r="T40" s="21">
        <v>1</v>
      </c>
      <c r="U40" s="21"/>
      <c r="V40" s="21"/>
      <c r="W40" s="21"/>
      <c r="X40" s="21"/>
      <c r="Y40" s="99"/>
      <c r="Z40" s="6">
        <v>1</v>
      </c>
      <c r="AA40" s="15">
        <v>2015</v>
      </c>
      <c r="AB40" s="37"/>
      <c r="AC40" s="74"/>
      <c r="AD40" s="37"/>
    </row>
    <row r="41" spans="1:32" s="38" customFormat="1" ht="29.25" x14ac:dyDescent="0.25">
      <c r="A41" s="35"/>
      <c r="B41" s="35"/>
      <c r="C41" s="35"/>
      <c r="D41" s="35"/>
      <c r="E41" s="35"/>
      <c r="F41" s="35"/>
      <c r="G41" s="35"/>
      <c r="H41" s="35"/>
      <c r="I41" s="36"/>
      <c r="J41" s="35"/>
      <c r="K41" s="35"/>
      <c r="L41" s="35"/>
      <c r="M41" s="35"/>
      <c r="N41" s="35"/>
      <c r="O41" s="35"/>
      <c r="P41" s="35"/>
      <c r="Q41" s="35"/>
      <c r="R41" s="34" t="s">
        <v>159</v>
      </c>
      <c r="S41" s="15" t="s">
        <v>48</v>
      </c>
      <c r="T41" s="8"/>
      <c r="U41" s="21"/>
      <c r="V41" s="18">
        <v>1</v>
      </c>
      <c r="W41" s="8"/>
      <c r="X41" s="8"/>
      <c r="Y41" s="99"/>
      <c r="Z41" s="6">
        <f>T41+U41+V41+W41+X41+Y41</f>
        <v>1</v>
      </c>
      <c r="AA41" s="15">
        <v>2017</v>
      </c>
      <c r="AB41" s="37"/>
      <c r="AC41" s="74"/>
      <c r="AD41" s="37"/>
    </row>
    <row r="42" spans="1:32" s="38" customFormat="1" ht="30" x14ac:dyDescent="0.25">
      <c r="A42" s="35"/>
      <c r="B42" s="35"/>
      <c r="C42" s="35"/>
      <c r="D42" s="35"/>
      <c r="E42" s="35"/>
      <c r="F42" s="35"/>
      <c r="G42" s="35"/>
      <c r="H42" s="35"/>
      <c r="I42" s="36"/>
      <c r="J42" s="35"/>
      <c r="K42" s="35"/>
      <c r="L42" s="35"/>
      <c r="M42" s="35"/>
      <c r="N42" s="35"/>
      <c r="O42" s="35"/>
      <c r="P42" s="35"/>
      <c r="Q42" s="35"/>
      <c r="R42" s="34" t="s">
        <v>268</v>
      </c>
      <c r="S42" s="15" t="s">
        <v>39</v>
      </c>
      <c r="T42" s="8"/>
      <c r="U42" s="21">
        <v>1</v>
      </c>
      <c r="V42" s="8"/>
      <c r="W42" s="8"/>
      <c r="X42" s="8"/>
      <c r="Y42" s="98"/>
      <c r="Z42" s="6">
        <f>T42+U42+V42+W42+X42+Y42</f>
        <v>1</v>
      </c>
      <c r="AA42" s="15">
        <v>2016</v>
      </c>
      <c r="AB42" s="40"/>
      <c r="AC42" s="74"/>
      <c r="AD42" s="37"/>
    </row>
    <row r="43" spans="1:32" s="38" customFormat="1" ht="29.25" hidden="1" x14ac:dyDescent="0.25">
      <c r="A43" s="53"/>
      <c r="B43" s="53"/>
      <c r="C43" s="53"/>
      <c r="D43" s="53"/>
      <c r="E43" s="53"/>
      <c r="F43" s="53"/>
      <c r="G43" s="53"/>
      <c r="H43" s="53"/>
      <c r="I43" s="45"/>
      <c r="J43" s="53"/>
      <c r="K43" s="53"/>
      <c r="L43" s="53"/>
      <c r="M43" s="53"/>
      <c r="N43" s="53"/>
      <c r="O43" s="53"/>
      <c r="P43" s="53"/>
      <c r="Q43" s="53"/>
      <c r="R43" s="46" t="s">
        <v>217</v>
      </c>
      <c r="S43" s="30" t="s">
        <v>5</v>
      </c>
      <c r="T43" s="77"/>
      <c r="U43" s="77"/>
      <c r="V43" s="77"/>
      <c r="W43" s="77"/>
      <c r="X43" s="77"/>
      <c r="Y43" s="103"/>
      <c r="Z43" s="4">
        <f>X43+Y43</f>
        <v>0</v>
      </c>
      <c r="AA43" s="30">
        <v>2020</v>
      </c>
      <c r="AB43" s="40"/>
      <c r="AC43" s="74"/>
      <c r="AD43" s="37"/>
    </row>
    <row r="44" spans="1:32" s="2" customFormat="1" ht="45" x14ac:dyDescent="0.25">
      <c r="A44" s="55" t="s">
        <v>17</v>
      </c>
      <c r="B44" s="55" t="s">
        <v>17</v>
      </c>
      <c r="C44" s="55" t="s">
        <v>33</v>
      </c>
      <c r="D44" s="55" t="s">
        <v>17</v>
      </c>
      <c r="E44" s="55" t="s">
        <v>27</v>
      </c>
      <c r="F44" s="55" t="s">
        <v>17</v>
      </c>
      <c r="G44" s="55" t="s">
        <v>26</v>
      </c>
      <c r="H44" s="55" t="s">
        <v>17</v>
      </c>
      <c r="I44" s="55" t="s">
        <v>25</v>
      </c>
      <c r="J44" s="55" t="s">
        <v>18</v>
      </c>
      <c r="K44" s="55" t="s">
        <v>17</v>
      </c>
      <c r="L44" s="55" t="s">
        <v>18</v>
      </c>
      <c r="M44" s="55" t="s">
        <v>17</v>
      </c>
      <c r="N44" s="55" t="s">
        <v>27</v>
      </c>
      <c r="O44" s="55"/>
      <c r="P44" s="55"/>
      <c r="Q44" s="55"/>
      <c r="R44" s="56" t="s">
        <v>51</v>
      </c>
      <c r="S44" s="57" t="s">
        <v>53</v>
      </c>
      <c r="T44" s="58">
        <f>10450-1008</f>
        <v>9442</v>
      </c>
      <c r="U44" s="58"/>
      <c r="V44" s="58"/>
      <c r="W44" s="58"/>
      <c r="X44" s="58"/>
      <c r="Y44" s="102"/>
      <c r="Z44" s="59">
        <f>T44+U44+V44+W44+X44+Y44</f>
        <v>9442</v>
      </c>
      <c r="AA44" s="57">
        <v>2015</v>
      </c>
      <c r="AB44" s="37"/>
      <c r="AC44" s="74"/>
      <c r="AD44" s="37"/>
      <c r="AE44" s="38"/>
      <c r="AF44" s="38"/>
    </row>
    <row r="45" spans="1:32" s="38" customFormat="1" ht="29.25" x14ac:dyDescent="0.25">
      <c r="A45" s="36"/>
      <c r="B45" s="36"/>
      <c r="C45" s="36"/>
      <c r="D45" s="36"/>
      <c r="E45" s="35"/>
      <c r="F45" s="35"/>
      <c r="G45" s="35"/>
      <c r="H45" s="35"/>
      <c r="I45" s="36"/>
      <c r="J45" s="35"/>
      <c r="K45" s="35"/>
      <c r="L45" s="35"/>
      <c r="M45" s="35"/>
      <c r="N45" s="35"/>
      <c r="O45" s="35"/>
      <c r="P45" s="35"/>
      <c r="Q45" s="35"/>
      <c r="R45" s="34" t="s">
        <v>58</v>
      </c>
      <c r="S45" s="15" t="s">
        <v>48</v>
      </c>
      <c r="T45" s="21">
        <v>1</v>
      </c>
      <c r="U45" s="21"/>
      <c r="V45" s="21"/>
      <c r="W45" s="21"/>
      <c r="X45" s="21"/>
      <c r="Y45" s="99"/>
      <c r="Z45" s="6">
        <f>T45</f>
        <v>1</v>
      </c>
      <c r="AA45" s="15">
        <v>2015</v>
      </c>
      <c r="AB45" s="37"/>
      <c r="AC45" s="74"/>
      <c r="AD45" s="37"/>
    </row>
    <row r="46" spans="1:32" s="38" customFormat="1" ht="27.6" customHeight="1" x14ac:dyDescent="0.25">
      <c r="A46" s="35"/>
      <c r="B46" s="35"/>
      <c r="C46" s="35"/>
      <c r="D46" s="35"/>
      <c r="E46" s="35"/>
      <c r="F46" s="35"/>
      <c r="G46" s="35"/>
      <c r="H46" s="35"/>
      <c r="I46" s="36"/>
      <c r="J46" s="35"/>
      <c r="K46" s="35"/>
      <c r="L46" s="35"/>
      <c r="M46" s="35"/>
      <c r="N46" s="35"/>
      <c r="O46" s="35"/>
      <c r="P46" s="35"/>
      <c r="Q46" s="35"/>
      <c r="R46" s="17" t="s">
        <v>60</v>
      </c>
      <c r="S46" s="15" t="s">
        <v>5</v>
      </c>
      <c r="T46" s="8">
        <v>0.9</v>
      </c>
      <c r="U46" s="8"/>
      <c r="V46" s="8"/>
      <c r="W46" s="8"/>
      <c r="X46" s="8"/>
      <c r="Y46" s="98"/>
      <c r="Z46" s="5">
        <f>T46+U46+V46+W46+X46+Y46</f>
        <v>0.9</v>
      </c>
      <c r="AA46" s="15">
        <v>2015</v>
      </c>
      <c r="AB46" s="37"/>
      <c r="AC46" s="74"/>
      <c r="AD46" s="37"/>
    </row>
    <row r="47" spans="1:32" s="2" customFormat="1" ht="45" x14ac:dyDescent="0.25">
      <c r="A47" s="55" t="s">
        <v>17</v>
      </c>
      <c r="B47" s="55" t="s">
        <v>17</v>
      </c>
      <c r="C47" s="55" t="s">
        <v>33</v>
      </c>
      <c r="D47" s="55" t="s">
        <v>17</v>
      </c>
      <c r="E47" s="55" t="s">
        <v>27</v>
      </c>
      <c r="F47" s="55" t="s">
        <v>17</v>
      </c>
      <c r="G47" s="55" t="s">
        <v>26</v>
      </c>
      <c r="H47" s="55" t="s">
        <v>17</v>
      </c>
      <c r="I47" s="55" t="s">
        <v>25</v>
      </c>
      <c r="J47" s="55" t="s">
        <v>18</v>
      </c>
      <c r="K47" s="55" t="s">
        <v>17</v>
      </c>
      <c r="L47" s="55" t="s">
        <v>18</v>
      </c>
      <c r="M47" s="55" t="s">
        <v>17</v>
      </c>
      <c r="N47" s="55" t="s">
        <v>17</v>
      </c>
      <c r="O47" s="55" t="s">
        <v>17</v>
      </c>
      <c r="P47" s="55" t="s">
        <v>17</v>
      </c>
      <c r="Q47" s="55" t="s">
        <v>24</v>
      </c>
      <c r="R47" s="56" t="s">
        <v>85</v>
      </c>
      <c r="S47" s="57" t="s">
        <v>53</v>
      </c>
      <c r="T47" s="58">
        <f>8000-833</f>
        <v>7167</v>
      </c>
      <c r="U47" s="58">
        <f>21200-3425-9425-393-583</f>
        <v>7374</v>
      </c>
      <c r="V47" s="59"/>
      <c r="W47" s="59"/>
      <c r="X47" s="59"/>
      <c r="Y47" s="101"/>
      <c r="Z47" s="59">
        <f>T47+U47+V47+W47+X47+Y47</f>
        <v>14541</v>
      </c>
      <c r="AA47" s="57">
        <v>2016</v>
      </c>
      <c r="AB47" s="40"/>
      <c r="AC47" s="74"/>
      <c r="AD47" s="37"/>
      <c r="AE47" s="38"/>
      <c r="AF47" s="38"/>
    </row>
    <row r="48" spans="1:32" s="38" customFormat="1" ht="29.25" x14ac:dyDescent="0.25">
      <c r="A48" s="36"/>
      <c r="B48" s="36"/>
      <c r="C48" s="36"/>
      <c r="D48" s="36"/>
      <c r="E48" s="35"/>
      <c r="F48" s="35"/>
      <c r="G48" s="35"/>
      <c r="H48" s="35"/>
      <c r="I48" s="36"/>
      <c r="J48" s="35"/>
      <c r="K48" s="35"/>
      <c r="L48" s="35"/>
      <c r="M48" s="35"/>
      <c r="N48" s="35"/>
      <c r="O48" s="35"/>
      <c r="P48" s="35"/>
      <c r="Q48" s="35"/>
      <c r="R48" s="34" t="s">
        <v>58</v>
      </c>
      <c r="S48" s="15" t="s">
        <v>48</v>
      </c>
      <c r="T48" s="21">
        <v>1</v>
      </c>
      <c r="U48" s="21"/>
      <c r="V48" s="21"/>
      <c r="W48" s="21"/>
      <c r="X48" s="21"/>
      <c r="Y48" s="99"/>
      <c r="Z48" s="6">
        <f>T48</f>
        <v>1</v>
      </c>
      <c r="AA48" s="15">
        <v>2015</v>
      </c>
      <c r="AB48" s="40"/>
      <c r="AC48" s="74"/>
      <c r="AD48" s="37"/>
    </row>
    <row r="49" spans="1:32" s="2" customFormat="1" ht="27.6" customHeight="1" x14ac:dyDescent="0.25">
      <c r="A49" s="35"/>
      <c r="B49" s="35"/>
      <c r="C49" s="35"/>
      <c r="D49" s="35"/>
      <c r="E49" s="35"/>
      <c r="F49" s="35"/>
      <c r="G49" s="35"/>
      <c r="H49" s="35"/>
      <c r="I49" s="36"/>
      <c r="J49" s="35"/>
      <c r="K49" s="35"/>
      <c r="L49" s="35"/>
      <c r="M49" s="35"/>
      <c r="N49" s="35"/>
      <c r="O49" s="35"/>
      <c r="P49" s="35"/>
      <c r="Q49" s="35"/>
      <c r="R49" s="52" t="s">
        <v>60</v>
      </c>
      <c r="S49" s="87" t="s">
        <v>5</v>
      </c>
      <c r="T49" s="14"/>
      <c r="U49" s="8">
        <v>0.7</v>
      </c>
      <c r="V49" s="8"/>
      <c r="W49" s="8"/>
      <c r="X49" s="8"/>
      <c r="Y49" s="98"/>
      <c r="Z49" s="5">
        <f>T49+U49+V49+W49+X49+Y49</f>
        <v>0.7</v>
      </c>
      <c r="AA49" s="15">
        <v>2016</v>
      </c>
      <c r="AB49" s="40"/>
      <c r="AC49" s="74"/>
      <c r="AD49" s="37"/>
      <c r="AE49" s="38"/>
      <c r="AF49" s="38"/>
    </row>
    <row r="50" spans="1:32" s="2" customFormat="1" ht="30" x14ac:dyDescent="0.25">
      <c r="A50" s="55" t="s">
        <v>17</v>
      </c>
      <c r="B50" s="55" t="s">
        <v>17</v>
      </c>
      <c r="C50" s="55" t="s">
        <v>33</v>
      </c>
      <c r="D50" s="55" t="s">
        <v>17</v>
      </c>
      <c r="E50" s="55" t="s">
        <v>27</v>
      </c>
      <c r="F50" s="55" t="s">
        <v>17</v>
      </c>
      <c r="G50" s="55" t="s">
        <v>26</v>
      </c>
      <c r="H50" s="55" t="s">
        <v>17</v>
      </c>
      <c r="I50" s="55" t="s">
        <v>25</v>
      </c>
      <c r="J50" s="55" t="s">
        <v>18</v>
      </c>
      <c r="K50" s="55" t="s">
        <v>17</v>
      </c>
      <c r="L50" s="55" t="s">
        <v>18</v>
      </c>
      <c r="M50" s="55" t="s">
        <v>17</v>
      </c>
      <c r="N50" s="55" t="s">
        <v>17</v>
      </c>
      <c r="O50" s="55" t="s">
        <v>17</v>
      </c>
      <c r="P50" s="55" t="s">
        <v>17</v>
      </c>
      <c r="Q50" s="55" t="s">
        <v>29</v>
      </c>
      <c r="R50" s="56" t="s">
        <v>86</v>
      </c>
      <c r="S50" s="57" t="s">
        <v>53</v>
      </c>
      <c r="T50" s="58">
        <v>15000</v>
      </c>
      <c r="U50" s="58"/>
      <c r="V50" s="58"/>
      <c r="W50" s="58"/>
      <c r="X50" s="59"/>
      <c r="Y50" s="101"/>
      <c r="Z50" s="59">
        <f>T50+U50+V50+W50+X50+Y50</f>
        <v>15000</v>
      </c>
      <c r="AA50" s="57">
        <v>2015</v>
      </c>
      <c r="AB50" s="37"/>
      <c r="AC50" s="74"/>
      <c r="AD50" s="37"/>
      <c r="AE50" s="38"/>
      <c r="AF50" s="38"/>
    </row>
    <row r="51" spans="1:32" s="2" customFormat="1" ht="27.6" customHeight="1" x14ac:dyDescent="0.25">
      <c r="A51" s="35"/>
      <c r="B51" s="35"/>
      <c r="C51" s="35"/>
      <c r="D51" s="35"/>
      <c r="E51" s="35"/>
      <c r="F51" s="35"/>
      <c r="G51" s="35"/>
      <c r="H51" s="35"/>
      <c r="I51" s="36"/>
      <c r="J51" s="35"/>
      <c r="K51" s="35"/>
      <c r="L51" s="35"/>
      <c r="M51" s="35"/>
      <c r="N51" s="35"/>
      <c r="O51" s="35"/>
      <c r="P51" s="35"/>
      <c r="Q51" s="35"/>
      <c r="R51" s="52" t="s">
        <v>87</v>
      </c>
      <c r="S51" s="87" t="s">
        <v>5</v>
      </c>
      <c r="T51" s="14">
        <v>0.3</v>
      </c>
      <c r="U51" s="8"/>
      <c r="V51" s="8"/>
      <c r="W51" s="8"/>
      <c r="X51" s="8"/>
      <c r="Y51" s="98"/>
      <c r="Z51" s="5">
        <f>T51+U51+V51+W51+X51+Y51</f>
        <v>0.3</v>
      </c>
      <c r="AA51" s="15">
        <v>2015</v>
      </c>
      <c r="AB51" s="37"/>
      <c r="AC51" s="74"/>
      <c r="AD51" s="37"/>
      <c r="AE51" s="38"/>
      <c r="AF51" s="38"/>
    </row>
    <row r="52" spans="1:32" s="2" customFormat="1" ht="30" x14ac:dyDescent="0.25">
      <c r="A52" s="55" t="s">
        <v>17</v>
      </c>
      <c r="B52" s="55" t="s">
        <v>17</v>
      </c>
      <c r="C52" s="55" t="s">
        <v>33</v>
      </c>
      <c r="D52" s="55" t="s">
        <v>17</v>
      </c>
      <c r="E52" s="55" t="s">
        <v>27</v>
      </c>
      <c r="F52" s="55" t="s">
        <v>17</v>
      </c>
      <c r="G52" s="55" t="s">
        <v>26</v>
      </c>
      <c r="H52" s="55" t="s">
        <v>17</v>
      </c>
      <c r="I52" s="55" t="s">
        <v>25</v>
      </c>
      <c r="J52" s="55" t="s">
        <v>18</v>
      </c>
      <c r="K52" s="55" t="s">
        <v>17</v>
      </c>
      <c r="L52" s="55" t="s">
        <v>18</v>
      </c>
      <c r="M52" s="55" t="s">
        <v>17</v>
      </c>
      <c r="N52" s="55" t="s">
        <v>17</v>
      </c>
      <c r="O52" s="55" t="s">
        <v>17</v>
      </c>
      <c r="P52" s="55" t="s">
        <v>17</v>
      </c>
      <c r="Q52" s="55" t="s">
        <v>25</v>
      </c>
      <c r="R52" s="56" t="s">
        <v>218</v>
      </c>
      <c r="S52" s="57" t="s">
        <v>53</v>
      </c>
      <c r="T52" s="59"/>
      <c r="U52" s="58">
        <f>4000-1500-100</f>
        <v>2400</v>
      </c>
      <c r="V52" s="58"/>
      <c r="W52" s="58"/>
      <c r="X52" s="58"/>
      <c r="Y52" s="101"/>
      <c r="Z52" s="59">
        <f>T52+U52+V52+W52+X52+Y52</f>
        <v>2400</v>
      </c>
      <c r="AA52" s="57">
        <v>2016</v>
      </c>
      <c r="AB52" s="40"/>
      <c r="AC52" s="74"/>
      <c r="AD52" s="37"/>
      <c r="AE52" s="38"/>
      <c r="AF52" s="38"/>
    </row>
    <row r="53" spans="1:32" s="38" customFormat="1" ht="29.25" x14ac:dyDescent="0.25">
      <c r="A53" s="36"/>
      <c r="B53" s="36"/>
      <c r="C53" s="36"/>
      <c r="D53" s="36"/>
      <c r="E53" s="35"/>
      <c r="F53" s="35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5"/>
      <c r="R53" s="34" t="s">
        <v>61</v>
      </c>
      <c r="S53" s="15" t="s">
        <v>48</v>
      </c>
      <c r="T53" s="8"/>
      <c r="U53" s="21">
        <v>1</v>
      </c>
      <c r="V53" s="21"/>
      <c r="W53" s="21"/>
      <c r="X53" s="21"/>
      <c r="Y53" s="99"/>
      <c r="Z53" s="6">
        <f>U53</f>
        <v>1</v>
      </c>
      <c r="AA53" s="15">
        <v>2016</v>
      </c>
      <c r="AB53" s="40"/>
      <c r="AC53" s="74"/>
      <c r="AD53" s="37"/>
    </row>
    <row r="54" spans="1:32" s="2" customFormat="1" ht="45" x14ac:dyDescent="0.25">
      <c r="A54" s="55" t="s">
        <v>17</v>
      </c>
      <c r="B54" s="55" t="s">
        <v>17</v>
      </c>
      <c r="C54" s="55" t="s">
        <v>33</v>
      </c>
      <c r="D54" s="55" t="s">
        <v>17</v>
      </c>
      <c r="E54" s="55" t="s">
        <v>27</v>
      </c>
      <c r="F54" s="55" t="s">
        <v>17</v>
      </c>
      <c r="G54" s="55" t="s">
        <v>26</v>
      </c>
      <c r="H54" s="55" t="s">
        <v>17</v>
      </c>
      <c r="I54" s="55" t="s">
        <v>25</v>
      </c>
      <c r="J54" s="55" t="s">
        <v>18</v>
      </c>
      <c r="K54" s="55" t="s">
        <v>17</v>
      </c>
      <c r="L54" s="55" t="s">
        <v>18</v>
      </c>
      <c r="M54" s="55" t="s">
        <v>17</v>
      </c>
      <c r="N54" s="55" t="s">
        <v>17</v>
      </c>
      <c r="O54" s="55" t="s">
        <v>17</v>
      </c>
      <c r="P54" s="55" t="s">
        <v>17</v>
      </c>
      <c r="Q54" s="55" t="s">
        <v>26</v>
      </c>
      <c r="R54" s="56" t="s">
        <v>88</v>
      </c>
      <c r="S54" s="57" t="s">
        <v>53</v>
      </c>
      <c r="T54" s="59"/>
      <c r="U54" s="58">
        <f>1500+400-7-24.1</f>
        <v>1868.9</v>
      </c>
      <c r="V54" s="59"/>
      <c r="W54" s="59"/>
      <c r="X54" s="59"/>
      <c r="Y54" s="101"/>
      <c r="Z54" s="59">
        <f>T54+U54+V54+W54+X54+Y54</f>
        <v>1868.9</v>
      </c>
      <c r="AA54" s="57">
        <v>2016</v>
      </c>
      <c r="AB54" s="40"/>
      <c r="AC54" s="74"/>
      <c r="AD54" s="37"/>
      <c r="AE54" s="38"/>
      <c r="AF54" s="38"/>
    </row>
    <row r="55" spans="1:32" s="2" customFormat="1" ht="29.25" x14ac:dyDescent="0.25">
      <c r="A55" s="35"/>
      <c r="B55" s="35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4" t="s">
        <v>82</v>
      </c>
      <c r="S55" s="87" t="s">
        <v>5</v>
      </c>
      <c r="T55" s="14"/>
      <c r="U55" s="8">
        <v>0.6</v>
      </c>
      <c r="V55" s="8"/>
      <c r="W55" s="8"/>
      <c r="X55" s="8"/>
      <c r="Y55" s="98"/>
      <c r="Z55" s="5">
        <f>T55+U55+V55+W55+X55+Y55</f>
        <v>0.6</v>
      </c>
      <c r="AA55" s="15">
        <v>2016</v>
      </c>
      <c r="AB55" s="40"/>
      <c r="AC55" s="74"/>
      <c r="AD55" s="37"/>
      <c r="AE55" s="38"/>
      <c r="AF55" s="38"/>
    </row>
    <row r="56" spans="1:32" s="2" customFormat="1" ht="30" x14ac:dyDescent="0.25">
      <c r="A56" s="35"/>
      <c r="B56" s="35"/>
      <c r="C56" s="35"/>
      <c r="D56" s="35"/>
      <c r="E56" s="35"/>
      <c r="F56" s="35"/>
      <c r="G56" s="35"/>
      <c r="H56" s="35"/>
      <c r="I56" s="36"/>
      <c r="J56" s="35"/>
      <c r="K56" s="35"/>
      <c r="L56" s="35"/>
      <c r="M56" s="35"/>
      <c r="N56" s="35"/>
      <c r="O56" s="35"/>
      <c r="P56" s="35"/>
      <c r="Q56" s="35"/>
      <c r="R56" s="34" t="s">
        <v>80</v>
      </c>
      <c r="S56" s="15" t="s">
        <v>54</v>
      </c>
      <c r="T56" s="8"/>
      <c r="U56" s="8">
        <v>18.7</v>
      </c>
      <c r="V56" s="8"/>
      <c r="W56" s="8"/>
      <c r="X56" s="8"/>
      <c r="Y56" s="98"/>
      <c r="Z56" s="5">
        <f>T56+U56+V56+W56+X56+Y56</f>
        <v>18.7</v>
      </c>
      <c r="AA56" s="15">
        <v>2016</v>
      </c>
      <c r="AB56" s="40"/>
      <c r="AC56" s="74"/>
      <c r="AD56" s="37"/>
      <c r="AE56" s="38"/>
      <c r="AF56" s="38"/>
    </row>
    <row r="57" spans="1:32" s="2" customFormat="1" ht="30" x14ac:dyDescent="0.25">
      <c r="A57" s="55"/>
      <c r="B57" s="55"/>
      <c r="C57" s="55"/>
      <c r="D57" s="55" t="s">
        <v>17</v>
      </c>
      <c r="E57" s="55" t="s">
        <v>27</v>
      </c>
      <c r="F57" s="55" t="s">
        <v>17</v>
      </c>
      <c r="G57" s="55" t="s">
        <v>26</v>
      </c>
      <c r="H57" s="55" t="s">
        <v>17</v>
      </c>
      <c r="I57" s="55" t="s">
        <v>25</v>
      </c>
      <c r="J57" s="55" t="s">
        <v>18</v>
      </c>
      <c r="K57" s="55" t="s">
        <v>17</v>
      </c>
      <c r="L57" s="55" t="s">
        <v>18</v>
      </c>
      <c r="M57" s="55" t="s">
        <v>17</v>
      </c>
      <c r="N57" s="55" t="s">
        <v>17</v>
      </c>
      <c r="O57" s="55" t="s">
        <v>17</v>
      </c>
      <c r="P57" s="55" t="s">
        <v>17</v>
      </c>
      <c r="Q57" s="55" t="s">
        <v>17</v>
      </c>
      <c r="R57" s="56" t="s">
        <v>57</v>
      </c>
      <c r="S57" s="57" t="s">
        <v>53</v>
      </c>
      <c r="T57" s="59">
        <f>T58</f>
        <v>2000</v>
      </c>
      <c r="U57" s="59">
        <f>U58</f>
        <v>1051</v>
      </c>
      <c r="V57" s="58"/>
      <c r="W57" s="59"/>
      <c r="X57" s="59"/>
      <c r="Y57" s="59">
        <f>Y59</f>
        <v>1600</v>
      </c>
      <c r="Z57" s="59">
        <f>T57+U57+V57+W57+X57+Y57</f>
        <v>4651</v>
      </c>
      <c r="AA57" s="57">
        <v>2016</v>
      </c>
      <c r="AB57" s="67"/>
      <c r="AC57" s="74"/>
      <c r="AD57" s="37"/>
      <c r="AE57" s="38"/>
      <c r="AF57" s="38"/>
    </row>
    <row r="58" spans="1:32" s="2" customFormat="1" ht="30" x14ac:dyDescent="0.25">
      <c r="A58" s="55" t="s">
        <v>17</v>
      </c>
      <c r="B58" s="55" t="s">
        <v>17</v>
      </c>
      <c r="C58" s="55" t="s">
        <v>33</v>
      </c>
      <c r="D58" s="55" t="s">
        <v>17</v>
      </c>
      <c r="E58" s="55" t="s">
        <v>27</v>
      </c>
      <c r="F58" s="55" t="s">
        <v>17</v>
      </c>
      <c r="G58" s="55" t="s">
        <v>26</v>
      </c>
      <c r="H58" s="55" t="s">
        <v>17</v>
      </c>
      <c r="I58" s="55" t="s">
        <v>25</v>
      </c>
      <c r="J58" s="55" t="s">
        <v>18</v>
      </c>
      <c r="K58" s="55" t="s">
        <v>17</v>
      </c>
      <c r="L58" s="55" t="s">
        <v>18</v>
      </c>
      <c r="M58" s="55" t="s">
        <v>17</v>
      </c>
      <c r="N58" s="55" t="s">
        <v>17</v>
      </c>
      <c r="O58" s="55" t="s">
        <v>17</v>
      </c>
      <c r="P58" s="55" t="s">
        <v>18</v>
      </c>
      <c r="Q58" s="55" t="s">
        <v>18</v>
      </c>
      <c r="R58" s="56" t="s">
        <v>57</v>
      </c>
      <c r="S58" s="57" t="s">
        <v>53</v>
      </c>
      <c r="T58" s="58">
        <v>2000</v>
      </c>
      <c r="U58" s="58">
        <v>1051</v>
      </c>
      <c r="V58" s="58"/>
      <c r="W58" s="59"/>
      <c r="X58" s="59"/>
      <c r="Y58" s="59"/>
      <c r="Z58" s="59">
        <f t="shared" ref="Z58:Z59" si="6">T58+U58+V58+W58+X58+Y58</f>
        <v>3051</v>
      </c>
      <c r="AA58" s="57">
        <v>2016</v>
      </c>
      <c r="AB58" s="67"/>
      <c r="AC58" s="74"/>
      <c r="AD58" s="37"/>
      <c r="AE58" s="38"/>
      <c r="AF58" s="38"/>
    </row>
    <row r="59" spans="1:32" s="2" customFormat="1" ht="30" x14ac:dyDescent="0.25">
      <c r="A59" s="55" t="s">
        <v>17</v>
      </c>
      <c r="B59" s="55" t="s">
        <v>18</v>
      </c>
      <c r="C59" s="55" t="s">
        <v>19</v>
      </c>
      <c r="D59" s="55" t="s">
        <v>17</v>
      </c>
      <c r="E59" s="55" t="s">
        <v>27</v>
      </c>
      <c r="F59" s="55" t="s">
        <v>17</v>
      </c>
      <c r="G59" s="55" t="s">
        <v>26</v>
      </c>
      <c r="H59" s="55" t="s">
        <v>17</v>
      </c>
      <c r="I59" s="55" t="s">
        <v>25</v>
      </c>
      <c r="J59" s="55" t="s">
        <v>18</v>
      </c>
      <c r="K59" s="55" t="s">
        <v>17</v>
      </c>
      <c r="L59" s="55" t="s">
        <v>18</v>
      </c>
      <c r="M59" s="55" t="s">
        <v>17</v>
      </c>
      <c r="N59" s="55" t="s">
        <v>17</v>
      </c>
      <c r="O59" s="55" t="s">
        <v>17</v>
      </c>
      <c r="P59" s="55" t="s">
        <v>17</v>
      </c>
      <c r="Q59" s="55" t="s">
        <v>29</v>
      </c>
      <c r="R59" s="56" t="s">
        <v>57</v>
      </c>
      <c r="S59" s="57" t="s">
        <v>53</v>
      </c>
      <c r="T59" s="58"/>
      <c r="U59" s="58"/>
      <c r="V59" s="58"/>
      <c r="W59" s="59"/>
      <c r="X59" s="59"/>
      <c r="Y59" s="58">
        <v>1600</v>
      </c>
      <c r="Z59" s="59">
        <f t="shared" si="6"/>
        <v>1600</v>
      </c>
      <c r="AA59" s="57">
        <v>2020</v>
      </c>
      <c r="AB59" s="67"/>
      <c r="AC59" s="74"/>
      <c r="AD59" s="37"/>
      <c r="AE59" s="38"/>
      <c r="AF59" s="38"/>
    </row>
    <row r="60" spans="1:32" s="38" customFormat="1" ht="29.25" x14ac:dyDescent="0.25">
      <c r="A60" s="35"/>
      <c r="B60" s="35"/>
      <c r="C60" s="35"/>
      <c r="D60" s="35"/>
      <c r="E60" s="35"/>
      <c r="F60" s="35"/>
      <c r="G60" s="35"/>
      <c r="H60" s="35"/>
      <c r="I60" s="36"/>
      <c r="J60" s="35"/>
      <c r="K60" s="35"/>
      <c r="L60" s="35"/>
      <c r="M60" s="35"/>
      <c r="N60" s="35"/>
      <c r="O60" s="35"/>
      <c r="P60" s="35"/>
      <c r="Q60" s="35"/>
      <c r="R60" s="34" t="s">
        <v>58</v>
      </c>
      <c r="S60" s="15" t="s">
        <v>48</v>
      </c>
      <c r="T60" s="21">
        <v>1</v>
      </c>
      <c r="U60" s="21">
        <v>1</v>
      </c>
      <c r="V60" s="6"/>
      <c r="W60" s="21"/>
      <c r="X60" s="21"/>
      <c r="Y60" s="99"/>
      <c r="Z60" s="6">
        <v>2</v>
      </c>
      <c r="AA60" s="15">
        <v>2016</v>
      </c>
      <c r="AB60" s="37"/>
      <c r="AC60" s="74"/>
      <c r="AD60" s="37"/>
    </row>
    <row r="61" spans="1:32" s="38" customFormat="1" ht="29.25" x14ac:dyDescent="0.25">
      <c r="A61" s="35"/>
      <c r="B61" s="35"/>
      <c r="C61" s="35"/>
      <c r="D61" s="35"/>
      <c r="E61" s="35"/>
      <c r="F61" s="35"/>
      <c r="G61" s="35"/>
      <c r="H61" s="35"/>
      <c r="I61" s="36"/>
      <c r="J61" s="35"/>
      <c r="K61" s="35"/>
      <c r="L61" s="35"/>
      <c r="M61" s="35"/>
      <c r="N61" s="35"/>
      <c r="O61" s="35"/>
      <c r="P61" s="35"/>
      <c r="Q61" s="35"/>
      <c r="R61" s="34" t="s">
        <v>159</v>
      </c>
      <c r="S61" s="15" t="s">
        <v>48</v>
      </c>
      <c r="T61" s="21"/>
      <c r="U61" s="21"/>
      <c r="V61" s="6"/>
      <c r="W61" s="21"/>
      <c r="X61" s="21"/>
      <c r="Y61" s="21">
        <v>1</v>
      </c>
      <c r="Z61" s="6">
        <f>Y61</f>
        <v>1</v>
      </c>
      <c r="AA61" s="15">
        <v>2020</v>
      </c>
      <c r="AB61" s="37"/>
      <c r="AC61" s="74"/>
      <c r="AD61" s="37"/>
    </row>
    <row r="62" spans="1:32" s="2" customFormat="1" ht="44.25" x14ac:dyDescent="0.25">
      <c r="A62" s="55" t="s">
        <v>17</v>
      </c>
      <c r="B62" s="55" t="s">
        <v>17</v>
      </c>
      <c r="C62" s="55" t="s">
        <v>33</v>
      </c>
      <c r="D62" s="55" t="s">
        <v>17</v>
      </c>
      <c r="E62" s="55" t="s">
        <v>27</v>
      </c>
      <c r="F62" s="55" t="s">
        <v>17</v>
      </c>
      <c r="G62" s="55" t="s">
        <v>26</v>
      </c>
      <c r="H62" s="55" t="s">
        <v>17</v>
      </c>
      <c r="I62" s="55" t="s">
        <v>25</v>
      </c>
      <c r="J62" s="55" t="s">
        <v>18</v>
      </c>
      <c r="K62" s="55" t="s">
        <v>17</v>
      </c>
      <c r="L62" s="55" t="s">
        <v>18</v>
      </c>
      <c r="M62" s="55" t="s">
        <v>17</v>
      </c>
      <c r="N62" s="55" t="s">
        <v>17</v>
      </c>
      <c r="O62" s="55" t="s">
        <v>17</v>
      </c>
      <c r="P62" s="55" t="s">
        <v>17</v>
      </c>
      <c r="Q62" s="55" t="s">
        <v>17</v>
      </c>
      <c r="R62" s="56" t="s">
        <v>52</v>
      </c>
      <c r="S62" s="57" t="s">
        <v>53</v>
      </c>
      <c r="T62" s="59">
        <f>T63+T64</f>
        <v>1711</v>
      </c>
      <c r="U62" s="59">
        <f>U63+U64</f>
        <v>4009.9999999999995</v>
      </c>
      <c r="V62" s="59"/>
      <c r="W62" s="59"/>
      <c r="X62" s="59"/>
      <c r="Y62" s="101"/>
      <c r="Z62" s="59">
        <f>T62+U62+V62+W62+X62+Y62</f>
        <v>5721</v>
      </c>
      <c r="AA62" s="57">
        <v>2016</v>
      </c>
      <c r="AB62" s="37"/>
      <c r="AC62" s="74"/>
      <c r="AD62" s="37"/>
      <c r="AE62" s="38"/>
      <c r="AF62" s="38"/>
    </row>
    <row r="63" spans="1:32" s="2" customFormat="1" ht="44.25" x14ac:dyDescent="0.25">
      <c r="A63" s="55" t="s">
        <v>17</v>
      </c>
      <c r="B63" s="55" t="s">
        <v>17</v>
      </c>
      <c r="C63" s="55" t="s">
        <v>33</v>
      </c>
      <c r="D63" s="55" t="s">
        <v>17</v>
      </c>
      <c r="E63" s="55" t="s">
        <v>27</v>
      </c>
      <c r="F63" s="55" t="s">
        <v>17</v>
      </c>
      <c r="G63" s="55" t="s">
        <v>26</v>
      </c>
      <c r="H63" s="55" t="s">
        <v>17</v>
      </c>
      <c r="I63" s="55" t="s">
        <v>25</v>
      </c>
      <c r="J63" s="55" t="s">
        <v>18</v>
      </c>
      <c r="K63" s="55" t="s">
        <v>33</v>
      </c>
      <c r="L63" s="55" t="s">
        <v>29</v>
      </c>
      <c r="M63" s="55" t="s">
        <v>28</v>
      </c>
      <c r="N63" s="55" t="s">
        <v>19</v>
      </c>
      <c r="O63" s="55"/>
      <c r="P63" s="55"/>
      <c r="Q63" s="55"/>
      <c r="R63" s="56" t="s">
        <v>52</v>
      </c>
      <c r="S63" s="57" t="s">
        <v>53</v>
      </c>
      <c r="T63" s="58">
        <v>1711</v>
      </c>
      <c r="U63" s="58"/>
      <c r="V63" s="59"/>
      <c r="W63" s="58"/>
      <c r="X63" s="58"/>
      <c r="Y63" s="102"/>
      <c r="Z63" s="59">
        <f>T63+U63+V63+W63+X63+Y63</f>
        <v>1711</v>
      </c>
      <c r="AA63" s="57">
        <v>2015</v>
      </c>
      <c r="AB63" s="37"/>
      <c r="AC63" s="74"/>
      <c r="AD63" s="37"/>
      <c r="AE63" s="38"/>
      <c r="AF63" s="38"/>
    </row>
    <row r="64" spans="1:32" s="2" customFormat="1" ht="44.25" x14ac:dyDescent="0.25">
      <c r="A64" s="55" t="s">
        <v>17</v>
      </c>
      <c r="B64" s="55" t="s">
        <v>17</v>
      </c>
      <c r="C64" s="55" t="s">
        <v>33</v>
      </c>
      <c r="D64" s="55" t="s">
        <v>17</v>
      </c>
      <c r="E64" s="55" t="s">
        <v>27</v>
      </c>
      <c r="F64" s="55" t="s">
        <v>17</v>
      </c>
      <c r="G64" s="55" t="s">
        <v>26</v>
      </c>
      <c r="H64" s="55" t="s">
        <v>17</v>
      </c>
      <c r="I64" s="55" t="s">
        <v>25</v>
      </c>
      <c r="J64" s="55" t="s">
        <v>18</v>
      </c>
      <c r="K64" s="55" t="s">
        <v>17</v>
      </c>
      <c r="L64" s="55" t="s">
        <v>18</v>
      </c>
      <c r="M64" s="55" t="s">
        <v>18</v>
      </c>
      <c r="N64" s="55" t="s">
        <v>17</v>
      </c>
      <c r="O64" s="55" t="s">
        <v>33</v>
      </c>
      <c r="P64" s="55" t="s">
        <v>19</v>
      </c>
      <c r="Q64" s="55" t="s">
        <v>158</v>
      </c>
      <c r="R64" s="56" t="s">
        <v>52</v>
      </c>
      <c r="S64" s="57" t="s">
        <v>53</v>
      </c>
      <c r="T64" s="59"/>
      <c r="U64" s="58">
        <f>6964.9-2954.9</f>
        <v>4009.9999999999995</v>
      </c>
      <c r="V64" s="59"/>
      <c r="W64" s="58"/>
      <c r="X64" s="58"/>
      <c r="Y64" s="102"/>
      <c r="Z64" s="59">
        <f>T64+U64+V64+W64+X64+Y64</f>
        <v>4009.9999999999995</v>
      </c>
      <c r="AA64" s="57">
        <v>2016</v>
      </c>
      <c r="AB64" s="37"/>
      <c r="AC64" s="74"/>
      <c r="AD64" s="37"/>
      <c r="AE64" s="38"/>
      <c r="AF64" s="38"/>
    </row>
    <row r="65" spans="1:30" s="38" customFormat="1" ht="29.25" x14ac:dyDescent="0.25">
      <c r="A65" s="35"/>
      <c r="B65" s="35"/>
      <c r="C65" s="35"/>
      <c r="D65" s="35"/>
      <c r="E65" s="35"/>
      <c r="F65" s="35"/>
      <c r="G65" s="35"/>
      <c r="H65" s="35"/>
      <c r="I65" s="36"/>
      <c r="J65" s="35"/>
      <c r="K65" s="35"/>
      <c r="L65" s="35"/>
      <c r="M65" s="35"/>
      <c r="N65" s="35"/>
      <c r="O65" s="35"/>
      <c r="P65" s="35"/>
      <c r="Q65" s="35"/>
      <c r="R65" s="34" t="s">
        <v>59</v>
      </c>
      <c r="S65" s="15" t="s">
        <v>48</v>
      </c>
      <c r="T65" s="21">
        <v>1</v>
      </c>
      <c r="U65" s="21"/>
      <c r="V65" s="6"/>
      <c r="W65" s="21"/>
      <c r="X65" s="21"/>
      <c r="Y65" s="99"/>
      <c r="Z65" s="6">
        <f>T65</f>
        <v>1</v>
      </c>
      <c r="AA65" s="15">
        <v>2015</v>
      </c>
      <c r="AB65" s="37"/>
      <c r="AC65" s="74"/>
      <c r="AD65" s="37"/>
    </row>
    <row r="66" spans="1:30" s="38" customFormat="1" ht="29.25" x14ac:dyDescent="0.25">
      <c r="A66" s="35"/>
      <c r="B66" s="35"/>
      <c r="C66" s="35"/>
      <c r="D66" s="35"/>
      <c r="E66" s="35"/>
      <c r="F66" s="35"/>
      <c r="G66" s="35"/>
      <c r="H66" s="35"/>
      <c r="I66" s="36"/>
      <c r="J66" s="35"/>
      <c r="K66" s="35"/>
      <c r="L66" s="35"/>
      <c r="M66" s="35"/>
      <c r="N66" s="35"/>
      <c r="O66" s="35"/>
      <c r="P66" s="35"/>
      <c r="Q66" s="35"/>
      <c r="R66" s="34" t="s">
        <v>159</v>
      </c>
      <c r="S66" s="15" t="s">
        <v>48</v>
      </c>
      <c r="T66" s="21">
        <v>1</v>
      </c>
      <c r="U66" s="21">
        <v>1</v>
      </c>
      <c r="V66" s="6"/>
      <c r="W66" s="21"/>
      <c r="X66" s="21"/>
      <c r="Y66" s="99"/>
      <c r="Z66" s="6">
        <f>T66</f>
        <v>1</v>
      </c>
      <c r="AA66" s="15">
        <v>2016</v>
      </c>
      <c r="AB66" s="37"/>
      <c r="AC66" s="74"/>
      <c r="AD66" s="37"/>
    </row>
    <row r="67" spans="1:30" s="38" customFormat="1" ht="44.25" x14ac:dyDescent="0.25">
      <c r="A67" s="55" t="s">
        <v>17</v>
      </c>
      <c r="B67" s="55" t="s">
        <v>17</v>
      </c>
      <c r="C67" s="55" t="s">
        <v>33</v>
      </c>
      <c r="D67" s="55" t="s">
        <v>17</v>
      </c>
      <c r="E67" s="55" t="s">
        <v>27</v>
      </c>
      <c r="F67" s="55" t="s">
        <v>17</v>
      </c>
      <c r="G67" s="55" t="s">
        <v>26</v>
      </c>
      <c r="H67" s="55" t="s">
        <v>17</v>
      </c>
      <c r="I67" s="55" t="s">
        <v>25</v>
      </c>
      <c r="J67" s="55" t="s">
        <v>18</v>
      </c>
      <c r="K67" s="55" t="s">
        <v>17</v>
      </c>
      <c r="L67" s="55" t="s">
        <v>18</v>
      </c>
      <c r="M67" s="55" t="s">
        <v>18</v>
      </c>
      <c r="N67" s="55" t="s">
        <v>19</v>
      </c>
      <c r="O67" s="55"/>
      <c r="P67" s="55"/>
      <c r="Q67" s="55"/>
      <c r="R67" s="56" t="s">
        <v>62</v>
      </c>
      <c r="S67" s="57" t="s">
        <v>53</v>
      </c>
      <c r="T67" s="59">
        <f>1395.3-311</f>
        <v>1084.3</v>
      </c>
      <c r="U67" s="58"/>
      <c r="V67" s="59"/>
      <c r="W67" s="58"/>
      <c r="X67" s="58"/>
      <c r="Y67" s="102"/>
      <c r="Z67" s="59">
        <f>T67</f>
        <v>1084.3</v>
      </c>
      <c r="AA67" s="57">
        <v>2015</v>
      </c>
      <c r="AB67" s="39"/>
      <c r="AC67" s="74"/>
      <c r="AD67" s="37"/>
    </row>
    <row r="68" spans="1:30" s="38" customFormat="1" ht="29.25" x14ac:dyDescent="0.25">
      <c r="A68" s="35"/>
      <c r="B68" s="35"/>
      <c r="C68" s="35"/>
      <c r="D68" s="35"/>
      <c r="E68" s="35"/>
      <c r="F68" s="35"/>
      <c r="G68" s="35"/>
      <c r="H68" s="35"/>
      <c r="I68" s="36"/>
      <c r="J68" s="35"/>
      <c r="K68" s="35"/>
      <c r="L68" s="35"/>
      <c r="M68" s="35"/>
      <c r="N68" s="35"/>
      <c r="O68" s="35"/>
      <c r="P68" s="35"/>
      <c r="Q68" s="35"/>
      <c r="R68" s="34" t="s">
        <v>63</v>
      </c>
      <c r="S68" s="15" t="s">
        <v>48</v>
      </c>
      <c r="T68" s="21">
        <v>1</v>
      </c>
      <c r="U68" s="21"/>
      <c r="V68" s="6"/>
      <c r="W68" s="21"/>
      <c r="X68" s="21"/>
      <c r="Y68" s="99"/>
      <c r="Z68" s="6">
        <f>T68</f>
        <v>1</v>
      </c>
      <c r="AA68" s="15">
        <v>2015</v>
      </c>
      <c r="AB68" s="37"/>
      <c r="AC68" s="74"/>
      <c r="AD68" s="37"/>
    </row>
    <row r="69" spans="1:30" s="38" customFormat="1" ht="30" x14ac:dyDescent="0.25">
      <c r="A69" s="55"/>
      <c r="B69" s="55"/>
      <c r="C69" s="55"/>
      <c r="D69" s="55" t="s">
        <v>17</v>
      </c>
      <c r="E69" s="55" t="s">
        <v>27</v>
      </c>
      <c r="F69" s="55" t="s">
        <v>17</v>
      </c>
      <c r="G69" s="55" t="s">
        <v>26</v>
      </c>
      <c r="H69" s="55" t="s">
        <v>17</v>
      </c>
      <c r="I69" s="55" t="s">
        <v>25</v>
      </c>
      <c r="J69" s="55" t="s">
        <v>18</v>
      </c>
      <c r="K69" s="55" t="s">
        <v>17</v>
      </c>
      <c r="L69" s="55" t="s">
        <v>18</v>
      </c>
      <c r="M69" s="55" t="s">
        <v>17</v>
      </c>
      <c r="N69" s="55" t="s">
        <v>17</v>
      </c>
      <c r="O69" s="55" t="s">
        <v>17</v>
      </c>
      <c r="P69" s="55" t="s">
        <v>17</v>
      </c>
      <c r="Q69" s="55" t="s">
        <v>17</v>
      </c>
      <c r="R69" s="70" t="s">
        <v>209</v>
      </c>
      <c r="S69" s="57" t="s">
        <v>53</v>
      </c>
      <c r="T69" s="59"/>
      <c r="U69" s="59"/>
      <c r="V69" s="59">
        <f>V70+V71+V72</f>
        <v>83713.600000000006</v>
      </c>
      <c r="W69" s="59">
        <f>W70+W71+W72+W73+W74+W75</f>
        <v>162836.79999999999</v>
      </c>
      <c r="X69" s="59"/>
      <c r="Y69" s="101"/>
      <c r="Z69" s="59">
        <f>Z70+Z71+Z72+Z73+Z74+Z75</f>
        <v>246550.40000000002</v>
      </c>
      <c r="AA69" s="57">
        <v>2018</v>
      </c>
      <c r="AB69" s="37"/>
      <c r="AC69" s="74"/>
      <c r="AD69" s="37"/>
    </row>
    <row r="70" spans="1:30" s="38" customFormat="1" ht="30" x14ac:dyDescent="0.25">
      <c r="A70" s="55" t="s">
        <v>17</v>
      </c>
      <c r="B70" s="55" t="s">
        <v>17</v>
      </c>
      <c r="C70" s="55" t="s">
        <v>33</v>
      </c>
      <c r="D70" s="55" t="s">
        <v>17</v>
      </c>
      <c r="E70" s="55" t="s">
        <v>27</v>
      </c>
      <c r="F70" s="55" t="s">
        <v>17</v>
      </c>
      <c r="G70" s="55" t="s">
        <v>26</v>
      </c>
      <c r="H70" s="55" t="s">
        <v>17</v>
      </c>
      <c r="I70" s="55" t="s">
        <v>25</v>
      </c>
      <c r="J70" s="55" t="s">
        <v>18</v>
      </c>
      <c r="K70" s="55" t="s">
        <v>17</v>
      </c>
      <c r="L70" s="55" t="s">
        <v>18</v>
      </c>
      <c r="M70" s="55" t="s">
        <v>17</v>
      </c>
      <c r="N70" s="55" t="s">
        <v>17</v>
      </c>
      <c r="O70" s="55" t="s">
        <v>17</v>
      </c>
      <c r="P70" s="55" t="s">
        <v>18</v>
      </c>
      <c r="Q70" s="55" t="s">
        <v>28</v>
      </c>
      <c r="R70" s="56" t="s">
        <v>209</v>
      </c>
      <c r="S70" s="57" t="s">
        <v>53</v>
      </c>
      <c r="T70" s="58"/>
      <c r="U70" s="58"/>
      <c r="V70" s="58">
        <f>1711-1050.8+40.8</f>
        <v>701</v>
      </c>
      <c r="W70" s="58"/>
      <c r="X70" s="58"/>
      <c r="Y70" s="102"/>
      <c r="Z70" s="59">
        <f t="shared" ref="Z70:Z75" si="7">T70+U70+V70+W70+X70+Y70</f>
        <v>701</v>
      </c>
      <c r="AA70" s="57">
        <v>2017</v>
      </c>
      <c r="AB70" s="37"/>
      <c r="AC70" s="74"/>
      <c r="AD70" s="37"/>
    </row>
    <row r="71" spans="1:30" s="38" customFormat="1" ht="30" x14ac:dyDescent="0.25">
      <c r="A71" s="55" t="s">
        <v>17</v>
      </c>
      <c r="B71" s="55" t="s">
        <v>17</v>
      </c>
      <c r="C71" s="55" t="s">
        <v>33</v>
      </c>
      <c r="D71" s="55" t="s">
        <v>17</v>
      </c>
      <c r="E71" s="55" t="s">
        <v>27</v>
      </c>
      <c r="F71" s="55" t="s">
        <v>17</v>
      </c>
      <c r="G71" s="55" t="s">
        <v>26</v>
      </c>
      <c r="H71" s="55" t="s">
        <v>17</v>
      </c>
      <c r="I71" s="55" t="s">
        <v>25</v>
      </c>
      <c r="J71" s="55" t="s">
        <v>18</v>
      </c>
      <c r="K71" s="55" t="s">
        <v>17</v>
      </c>
      <c r="L71" s="55" t="s">
        <v>18</v>
      </c>
      <c r="M71" s="55" t="s">
        <v>18</v>
      </c>
      <c r="N71" s="55" t="s">
        <v>17</v>
      </c>
      <c r="O71" s="55" t="s">
        <v>33</v>
      </c>
      <c r="P71" s="55" t="s">
        <v>18</v>
      </c>
      <c r="Q71" s="55" t="s">
        <v>186</v>
      </c>
      <c r="R71" s="56" t="s">
        <v>209</v>
      </c>
      <c r="S71" s="57" t="s">
        <v>53</v>
      </c>
      <c r="T71" s="58"/>
      <c r="U71" s="58"/>
      <c r="V71" s="58">
        <v>74898.100000000006</v>
      </c>
      <c r="W71" s="58"/>
      <c r="X71" s="58"/>
      <c r="Y71" s="102"/>
      <c r="Z71" s="59">
        <f t="shared" si="7"/>
        <v>74898.100000000006</v>
      </c>
      <c r="AA71" s="57">
        <v>2017</v>
      </c>
      <c r="AB71" s="37"/>
      <c r="AC71" s="74"/>
      <c r="AD71" s="37"/>
    </row>
    <row r="72" spans="1:30" s="38" customFormat="1" ht="30" x14ac:dyDescent="0.25">
      <c r="A72" s="55" t="s">
        <v>17</v>
      </c>
      <c r="B72" s="55" t="s">
        <v>17</v>
      </c>
      <c r="C72" s="55" t="s">
        <v>33</v>
      </c>
      <c r="D72" s="55" t="s">
        <v>17</v>
      </c>
      <c r="E72" s="55" t="s">
        <v>27</v>
      </c>
      <c r="F72" s="55" t="s">
        <v>17</v>
      </c>
      <c r="G72" s="55" t="s">
        <v>26</v>
      </c>
      <c r="H72" s="55" t="s">
        <v>17</v>
      </c>
      <c r="I72" s="55" t="s">
        <v>25</v>
      </c>
      <c r="J72" s="55" t="s">
        <v>18</v>
      </c>
      <c r="K72" s="55" t="s">
        <v>17</v>
      </c>
      <c r="L72" s="55" t="s">
        <v>18</v>
      </c>
      <c r="M72" s="55" t="s">
        <v>160</v>
      </c>
      <c r="N72" s="55" t="s">
        <v>17</v>
      </c>
      <c r="O72" s="55" t="s">
        <v>33</v>
      </c>
      <c r="P72" s="55" t="s">
        <v>18</v>
      </c>
      <c r="Q72" s="55" t="s">
        <v>183</v>
      </c>
      <c r="R72" s="56" t="s">
        <v>209</v>
      </c>
      <c r="S72" s="57" t="s">
        <v>53</v>
      </c>
      <c r="T72" s="58"/>
      <c r="U72" s="58"/>
      <c r="V72" s="58">
        <f>8322-166.7-40.8</f>
        <v>8114.5</v>
      </c>
      <c r="W72" s="58"/>
      <c r="X72" s="58"/>
      <c r="Y72" s="102"/>
      <c r="Z72" s="59">
        <f t="shared" si="7"/>
        <v>8114.5</v>
      </c>
      <c r="AA72" s="57">
        <v>2017</v>
      </c>
      <c r="AB72" s="37"/>
      <c r="AC72" s="74"/>
      <c r="AD72" s="37"/>
    </row>
    <row r="73" spans="1:30" s="38" customFormat="1" ht="30" x14ac:dyDescent="0.25">
      <c r="A73" s="55" t="s">
        <v>17</v>
      </c>
      <c r="B73" s="55" t="s">
        <v>18</v>
      </c>
      <c r="C73" s="55" t="s">
        <v>19</v>
      </c>
      <c r="D73" s="55" t="s">
        <v>17</v>
      </c>
      <c r="E73" s="55" t="s">
        <v>27</v>
      </c>
      <c r="F73" s="55" t="s">
        <v>17</v>
      </c>
      <c r="G73" s="55" t="s">
        <v>26</v>
      </c>
      <c r="H73" s="55" t="s">
        <v>17</v>
      </c>
      <c r="I73" s="55" t="s">
        <v>25</v>
      </c>
      <c r="J73" s="55" t="s">
        <v>18</v>
      </c>
      <c r="K73" s="55" t="s">
        <v>17</v>
      </c>
      <c r="L73" s="55" t="s">
        <v>18</v>
      </c>
      <c r="M73" s="55" t="s">
        <v>17</v>
      </c>
      <c r="N73" s="55" t="s">
        <v>17</v>
      </c>
      <c r="O73" s="55" t="s">
        <v>17</v>
      </c>
      <c r="P73" s="55" t="s">
        <v>18</v>
      </c>
      <c r="Q73" s="55" t="s">
        <v>28</v>
      </c>
      <c r="R73" s="56" t="s">
        <v>209</v>
      </c>
      <c r="S73" s="57" t="s">
        <v>53</v>
      </c>
      <c r="T73" s="58"/>
      <c r="U73" s="58"/>
      <c r="V73" s="58"/>
      <c r="W73" s="58">
        <v>1288.0999999999999</v>
      </c>
      <c r="X73" s="58"/>
      <c r="Y73" s="102"/>
      <c r="Z73" s="59">
        <f t="shared" si="7"/>
        <v>1288.0999999999999</v>
      </c>
      <c r="AA73" s="57">
        <v>2018</v>
      </c>
      <c r="AB73" s="37"/>
      <c r="AC73" s="74"/>
      <c r="AD73" s="37"/>
    </row>
    <row r="74" spans="1:30" s="38" customFormat="1" ht="30" x14ac:dyDescent="0.25">
      <c r="A74" s="55" t="s">
        <v>17</v>
      </c>
      <c r="B74" s="55" t="s">
        <v>18</v>
      </c>
      <c r="C74" s="55" t="s">
        <v>19</v>
      </c>
      <c r="D74" s="55" t="s">
        <v>17</v>
      </c>
      <c r="E74" s="55" t="s">
        <v>27</v>
      </c>
      <c r="F74" s="55" t="s">
        <v>17</v>
      </c>
      <c r="G74" s="55" t="s">
        <v>26</v>
      </c>
      <c r="H74" s="55" t="s">
        <v>17</v>
      </c>
      <c r="I74" s="55" t="s">
        <v>25</v>
      </c>
      <c r="J74" s="55" t="s">
        <v>18</v>
      </c>
      <c r="K74" s="55" t="s">
        <v>17</v>
      </c>
      <c r="L74" s="55" t="s">
        <v>18</v>
      </c>
      <c r="M74" s="55" t="s">
        <v>160</v>
      </c>
      <c r="N74" s="55" t="s">
        <v>17</v>
      </c>
      <c r="O74" s="55" t="s">
        <v>25</v>
      </c>
      <c r="P74" s="55" t="s">
        <v>24</v>
      </c>
      <c r="Q74" s="55" t="s">
        <v>28</v>
      </c>
      <c r="R74" s="56" t="s">
        <v>209</v>
      </c>
      <c r="S74" s="57" t="s">
        <v>53</v>
      </c>
      <c r="T74" s="58"/>
      <c r="U74" s="58"/>
      <c r="V74" s="58"/>
      <c r="W74" s="58">
        <f>16019.4+1355.9</f>
        <v>17375.3</v>
      </c>
      <c r="X74" s="58"/>
      <c r="Y74" s="102"/>
      <c r="Z74" s="59">
        <f t="shared" si="7"/>
        <v>17375.3</v>
      </c>
      <c r="AA74" s="57">
        <v>2018</v>
      </c>
      <c r="AB74" s="37"/>
      <c r="AC74" s="74"/>
      <c r="AD74" s="37"/>
    </row>
    <row r="75" spans="1:30" s="38" customFormat="1" ht="30" x14ac:dyDescent="0.25">
      <c r="A75" s="55" t="s">
        <v>17</v>
      </c>
      <c r="B75" s="55" t="s">
        <v>18</v>
      </c>
      <c r="C75" s="55" t="s">
        <v>19</v>
      </c>
      <c r="D75" s="55" t="s">
        <v>17</v>
      </c>
      <c r="E75" s="55" t="s">
        <v>27</v>
      </c>
      <c r="F75" s="55" t="s">
        <v>17</v>
      </c>
      <c r="G75" s="55" t="s">
        <v>26</v>
      </c>
      <c r="H75" s="55" t="s">
        <v>17</v>
      </c>
      <c r="I75" s="55" t="s">
        <v>25</v>
      </c>
      <c r="J75" s="55" t="s">
        <v>18</v>
      </c>
      <c r="K75" s="55" t="s">
        <v>17</v>
      </c>
      <c r="L75" s="55" t="s">
        <v>18</v>
      </c>
      <c r="M75" s="55" t="s">
        <v>18</v>
      </c>
      <c r="N75" s="55" t="s">
        <v>17</v>
      </c>
      <c r="O75" s="55" t="s">
        <v>25</v>
      </c>
      <c r="P75" s="55" t="s">
        <v>24</v>
      </c>
      <c r="Q75" s="55" t="s">
        <v>28</v>
      </c>
      <c r="R75" s="56" t="s">
        <v>209</v>
      </c>
      <c r="S75" s="57" t="s">
        <v>53</v>
      </c>
      <c r="T75" s="58"/>
      <c r="U75" s="58"/>
      <c r="V75" s="58"/>
      <c r="W75" s="58">
        <f>84108.8+60064.6</f>
        <v>144173.4</v>
      </c>
      <c r="X75" s="58"/>
      <c r="Y75" s="102"/>
      <c r="Z75" s="59">
        <f t="shared" si="7"/>
        <v>144173.4</v>
      </c>
      <c r="AA75" s="57">
        <v>2018</v>
      </c>
      <c r="AB75" s="37"/>
      <c r="AC75" s="74"/>
      <c r="AD75" s="37"/>
    </row>
    <row r="76" spans="1:30" s="38" customFormat="1" ht="30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17" t="s">
        <v>126</v>
      </c>
      <c r="S76" s="15" t="s">
        <v>4</v>
      </c>
      <c r="T76" s="21"/>
      <c r="U76" s="21"/>
      <c r="V76" s="8">
        <v>47.1</v>
      </c>
      <c r="W76" s="8">
        <v>52.9</v>
      </c>
      <c r="X76" s="8"/>
      <c r="Y76" s="98"/>
      <c r="Z76" s="5">
        <f>V76+W76</f>
        <v>100</v>
      </c>
      <c r="AA76" s="18">
        <v>2018</v>
      </c>
      <c r="AB76" s="37"/>
      <c r="AC76" s="74"/>
      <c r="AD76" s="37"/>
    </row>
    <row r="77" spans="1:30" s="38" customFormat="1" ht="27.6" customHeight="1" x14ac:dyDescent="0.25">
      <c r="A77" s="35"/>
      <c r="B77" s="35"/>
      <c r="C77" s="35"/>
      <c r="D77" s="35"/>
      <c r="E77" s="35"/>
      <c r="F77" s="35"/>
      <c r="G77" s="35"/>
      <c r="H77" s="35"/>
      <c r="I77" s="36"/>
      <c r="J77" s="35"/>
      <c r="K77" s="35"/>
      <c r="L77" s="35"/>
      <c r="M77" s="35"/>
      <c r="N77" s="35"/>
      <c r="O77" s="35"/>
      <c r="P77" s="35"/>
      <c r="Q77" s="35"/>
      <c r="R77" s="34" t="s">
        <v>216</v>
      </c>
      <c r="S77" s="15" t="s">
        <v>5</v>
      </c>
      <c r="T77" s="21"/>
      <c r="U77" s="21"/>
      <c r="V77" s="6"/>
      <c r="W77" s="8">
        <v>0.5</v>
      </c>
      <c r="X77" s="8"/>
      <c r="Y77" s="98"/>
      <c r="Z77" s="5">
        <f>W77</f>
        <v>0.5</v>
      </c>
      <c r="AA77" s="15">
        <v>2018</v>
      </c>
      <c r="AB77" s="37"/>
      <c r="AC77" s="74"/>
      <c r="AD77" s="37"/>
    </row>
    <row r="78" spans="1:30" s="38" customFormat="1" ht="41.45" customHeight="1" x14ac:dyDescent="0.25">
      <c r="A78" s="55"/>
      <c r="B78" s="55"/>
      <c r="C78" s="55"/>
      <c r="D78" s="55" t="s">
        <v>17</v>
      </c>
      <c r="E78" s="55" t="s">
        <v>27</v>
      </c>
      <c r="F78" s="55" t="s">
        <v>17</v>
      </c>
      <c r="G78" s="55" t="s">
        <v>26</v>
      </c>
      <c r="H78" s="55" t="s">
        <v>17</v>
      </c>
      <c r="I78" s="55" t="s">
        <v>25</v>
      </c>
      <c r="J78" s="55" t="s">
        <v>18</v>
      </c>
      <c r="K78" s="55" t="s">
        <v>17</v>
      </c>
      <c r="L78" s="55" t="s">
        <v>18</v>
      </c>
      <c r="M78" s="55" t="s">
        <v>17</v>
      </c>
      <c r="N78" s="55" t="s">
        <v>17</v>
      </c>
      <c r="O78" s="55" t="s">
        <v>17</v>
      </c>
      <c r="P78" s="55" t="s">
        <v>17</v>
      </c>
      <c r="Q78" s="55" t="s">
        <v>17</v>
      </c>
      <c r="R78" s="56" t="s">
        <v>253</v>
      </c>
      <c r="S78" s="57" t="s">
        <v>53</v>
      </c>
      <c r="T78" s="59"/>
      <c r="U78" s="59"/>
      <c r="V78" s="59">
        <f>V79+V80</f>
        <v>1484.3</v>
      </c>
      <c r="W78" s="59">
        <f>W82+W83</f>
        <v>1451.1</v>
      </c>
      <c r="X78" s="59">
        <f>X81+X82+X83</f>
        <v>18036</v>
      </c>
      <c r="Y78" s="59">
        <f>Y81+Y82+Y83</f>
        <v>3873.5</v>
      </c>
      <c r="Z78" s="59">
        <f t="shared" ref="Z78:Z83" si="8">T78+U78+V78+W78+X78+Y78</f>
        <v>24844.9</v>
      </c>
      <c r="AA78" s="57">
        <v>2020</v>
      </c>
      <c r="AB78" s="37"/>
      <c r="AC78" s="74"/>
      <c r="AD78" s="37"/>
    </row>
    <row r="79" spans="1:30" s="38" customFormat="1" ht="41.45" customHeight="1" x14ac:dyDescent="0.25">
      <c r="A79" s="55" t="s">
        <v>17</v>
      </c>
      <c r="B79" s="55" t="s">
        <v>17</v>
      </c>
      <c r="C79" s="55" t="s">
        <v>33</v>
      </c>
      <c r="D79" s="55" t="s">
        <v>17</v>
      </c>
      <c r="E79" s="55" t="s">
        <v>27</v>
      </c>
      <c r="F79" s="55" t="s">
        <v>17</v>
      </c>
      <c r="G79" s="55" t="s">
        <v>26</v>
      </c>
      <c r="H79" s="55" t="s">
        <v>17</v>
      </c>
      <c r="I79" s="55" t="s">
        <v>25</v>
      </c>
      <c r="J79" s="55" t="s">
        <v>18</v>
      </c>
      <c r="K79" s="55" t="s">
        <v>17</v>
      </c>
      <c r="L79" s="55" t="s">
        <v>18</v>
      </c>
      <c r="M79" s="55" t="s">
        <v>160</v>
      </c>
      <c r="N79" s="55" t="s">
        <v>17</v>
      </c>
      <c r="O79" s="55" t="s">
        <v>18</v>
      </c>
      <c r="P79" s="55" t="s">
        <v>28</v>
      </c>
      <c r="Q79" s="55" t="s">
        <v>186</v>
      </c>
      <c r="R79" s="56" t="s">
        <v>253</v>
      </c>
      <c r="S79" s="57" t="s">
        <v>53</v>
      </c>
      <c r="T79" s="59"/>
      <c r="U79" s="59"/>
      <c r="V79" s="58">
        <v>1377</v>
      </c>
      <c r="W79" s="59"/>
      <c r="X79" s="59"/>
      <c r="Y79" s="101"/>
      <c r="Z79" s="59">
        <f t="shared" si="8"/>
        <v>1377</v>
      </c>
      <c r="AA79" s="57">
        <v>2017</v>
      </c>
      <c r="AB79" s="37"/>
      <c r="AC79" s="74"/>
      <c r="AD79" s="37"/>
    </row>
    <row r="80" spans="1:30" s="38" customFormat="1" ht="41.45" customHeight="1" x14ac:dyDescent="0.25">
      <c r="A80" s="55" t="s">
        <v>17</v>
      </c>
      <c r="B80" s="55" t="s">
        <v>17</v>
      </c>
      <c r="C80" s="55" t="s">
        <v>33</v>
      </c>
      <c r="D80" s="55" t="s">
        <v>17</v>
      </c>
      <c r="E80" s="55" t="s">
        <v>27</v>
      </c>
      <c r="F80" s="55" t="s">
        <v>17</v>
      </c>
      <c r="G80" s="55" t="s">
        <v>26</v>
      </c>
      <c r="H80" s="55" t="s">
        <v>17</v>
      </c>
      <c r="I80" s="55" t="s">
        <v>25</v>
      </c>
      <c r="J80" s="55" t="s">
        <v>18</v>
      </c>
      <c r="K80" s="55" t="s">
        <v>17</v>
      </c>
      <c r="L80" s="55" t="s">
        <v>18</v>
      </c>
      <c r="M80" s="55" t="s">
        <v>160</v>
      </c>
      <c r="N80" s="55" t="s">
        <v>17</v>
      </c>
      <c r="O80" s="55" t="s">
        <v>18</v>
      </c>
      <c r="P80" s="55" t="s">
        <v>28</v>
      </c>
      <c r="Q80" s="55" t="s">
        <v>183</v>
      </c>
      <c r="R80" s="56" t="s">
        <v>253</v>
      </c>
      <c r="S80" s="57" t="s">
        <v>53</v>
      </c>
      <c r="T80" s="59"/>
      <c r="U80" s="59"/>
      <c r="V80" s="58">
        <f>532.9-425.6</f>
        <v>107.29999999999995</v>
      </c>
      <c r="W80" s="59"/>
      <c r="X80" s="59"/>
      <c r="Y80" s="101"/>
      <c r="Z80" s="59">
        <f t="shared" si="8"/>
        <v>107.29999999999995</v>
      </c>
      <c r="AA80" s="57">
        <v>2017</v>
      </c>
      <c r="AB80" s="37"/>
      <c r="AC80" s="74"/>
      <c r="AD80" s="37"/>
    </row>
    <row r="81" spans="1:30" s="38" customFormat="1" ht="41.45" customHeight="1" x14ac:dyDescent="0.25">
      <c r="A81" s="55" t="s">
        <v>17</v>
      </c>
      <c r="B81" s="55" t="s">
        <v>18</v>
      </c>
      <c r="C81" s="55" t="s">
        <v>19</v>
      </c>
      <c r="D81" s="55" t="s">
        <v>17</v>
      </c>
      <c r="E81" s="55" t="s">
        <v>27</v>
      </c>
      <c r="F81" s="55" t="s">
        <v>17</v>
      </c>
      <c r="G81" s="55" t="s">
        <v>26</v>
      </c>
      <c r="H81" s="55" t="s">
        <v>17</v>
      </c>
      <c r="I81" s="55" t="s">
        <v>25</v>
      </c>
      <c r="J81" s="55" t="s">
        <v>18</v>
      </c>
      <c r="K81" s="55" t="s">
        <v>17</v>
      </c>
      <c r="L81" s="55" t="s">
        <v>18</v>
      </c>
      <c r="M81" s="55" t="s">
        <v>17</v>
      </c>
      <c r="N81" s="55" t="s">
        <v>17</v>
      </c>
      <c r="O81" s="55" t="s">
        <v>17</v>
      </c>
      <c r="P81" s="55" t="s">
        <v>18</v>
      </c>
      <c r="Q81" s="55" t="s">
        <v>29</v>
      </c>
      <c r="R81" s="56" t="s">
        <v>253</v>
      </c>
      <c r="S81" s="57" t="s">
        <v>53</v>
      </c>
      <c r="T81" s="59"/>
      <c r="U81" s="59"/>
      <c r="V81" s="58"/>
      <c r="W81" s="58"/>
      <c r="X81" s="58"/>
      <c r="Y81" s="58">
        <v>682.8</v>
      </c>
      <c r="Z81" s="59">
        <f t="shared" si="8"/>
        <v>682.8</v>
      </c>
      <c r="AA81" s="57">
        <v>2020</v>
      </c>
      <c r="AB81" s="37"/>
      <c r="AC81" s="74"/>
      <c r="AD81" s="37"/>
    </row>
    <row r="82" spans="1:30" s="38" customFormat="1" ht="41.45" customHeight="1" x14ac:dyDescent="0.25">
      <c r="A82" s="55" t="s">
        <v>17</v>
      </c>
      <c r="B82" s="55" t="s">
        <v>18</v>
      </c>
      <c r="C82" s="55" t="s">
        <v>19</v>
      </c>
      <c r="D82" s="55" t="s">
        <v>17</v>
      </c>
      <c r="E82" s="55" t="s">
        <v>27</v>
      </c>
      <c r="F82" s="55" t="s">
        <v>17</v>
      </c>
      <c r="G82" s="55" t="s">
        <v>26</v>
      </c>
      <c r="H82" s="55" t="s">
        <v>17</v>
      </c>
      <c r="I82" s="55" t="s">
        <v>25</v>
      </c>
      <c r="J82" s="55" t="s">
        <v>18</v>
      </c>
      <c r="K82" s="55" t="s">
        <v>17</v>
      </c>
      <c r="L82" s="55" t="s">
        <v>18</v>
      </c>
      <c r="M82" s="55" t="s">
        <v>160</v>
      </c>
      <c r="N82" s="55" t="s">
        <v>17</v>
      </c>
      <c r="O82" s="55" t="s">
        <v>25</v>
      </c>
      <c r="P82" s="55" t="s">
        <v>24</v>
      </c>
      <c r="Q82" s="55" t="s">
        <v>25</v>
      </c>
      <c r="R82" s="56" t="s">
        <v>253</v>
      </c>
      <c r="S82" s="57" t="s">
        <v>53</v>
      </c>
      <c r="T82" s="59"/>
      <c r="U82" s="59"/>
      <c r="V82" s="58"/>
      <c r="W82" s="58">
        <f>345.1-274.3</f>
        <v>70.800000000000011</v>
      </c>
      <c r="X82" s="58"/>
      <c r="Y82" s="58">
        <v>3190.7</v>
      </c>
      <c r="Z82" s="59">
        <f t="shared" si="8"/>
        <v>3261.5</v>
      </c>
      <c r="AA82" s="57">
        <v>2020</v>
      </c>
      <c r="AB82" s="37"/>
      <c r="AC82" s="74"/>
      <c r="AD82" s="37"/>
    </row>
    <row r="83" spans="1:30" s="38" customFormat="1" ht="41.45" customHeight="1" x14ac:dyDescent="0.25">
      <c r="A83" s="55" t="s">
        <v>17</v>
      </c>
      <c r="B83" s="55" t="s">
        <v>18</v>
      </c>
      <c r="C83" s="55" t="s">
        <v>19</v>
      </c>
      <c r="D83" s="55" t="s">
        <v>17</v>
      </c>
      <c r="E83" s="55" t="s">
        <v>27</v>
      </c>
      <c r="F83" s="55" t="s">
        <v>17</v>
      </c>
      <c r="G83" s="55" t="s">
        <v>26</v>
      </c>
      <c r="H83" s="55" t="s">
        <v>17</v>
      </c>
      <c r="I83" s="55" t="s">
        <v>25</v>
      </c>
      <c r="J83" s="55" t="s">
        <v>18</v>
      </c>
      <c r="K83" s="55" t="s">
        <v>17</v>
      </c>
      <c r="L83" s="55" t="s">
        <v>18</v>
      </c>
      <c r="M83" s="55" t="s">
        <v>18</v>
      </c>
      <c r="N83" s="55" t="s">
        <v>17</v>
      </c>
      <c r="O83" s="55" t="s">
        <v>25</v>
      </c>
      <c r="P83" s="55" t="s">
        <v>24</v>
      </c>
      <c r="Q83" s="55" t="s">
        <v>25</v>
      </c>
      <c r="R83" s="56" t="s">
        <v>253</v>
      </c>
      <c r="S83" s="57" t="s">
        <v>53</v>
      </c>
      <c r="T83" s="59"/>
      <c r="U83" s="59"/>
      <c r="V83" s="58"/>
      <c r="W83" s="58">
        <v>1380.3</v>
      </c>
      <c r="X83" s="58">
        <v>18036</v>
      </c>
      <c r="Y83" s="101"/>
      <c r="Z83" s="59">
        <f t="shared" si="8"/>
        <v>19416.3</v>
      </c>
      <c r="AA83" s="57">
        <v>2019</v>
      </c>
      <c r="AB83" s="37"/>
      <c r="AC83" s="74"/>
      <c r="AD83" s="37"/>
    </row>
    <row r="84" spans="1:30" s="38" customFormat="1" ht="29.25" x14ac:dyDescent="0.25">
      <c r="A84" s="35"/>
      <c r="B84" s="35"/>
      <c r="C84" s="35"/>
      <c r="D84" s="35"/>
      <c r="E84" s="35"/>
      <c r="F84" s="35"/>
      <c r="G84" s="35"/>
      <c r="H84" s="35"/>
      <c r="I84" s="36"/>
      <c r="J84" s="35"/>
      <c r="K84" s="35"/>
      <c r="L84" s="35"/>
      <c r="M84" s="35"/>
      <c r="N84" s="35"/>
      <c r="O84" s="35"/>
      <c r="P84" s="35"/>
      <c r="Q84" s="35"/>
      <c r="R84" s="34" t="s">
        <v>58</v>
      </c>
      <c r="S84" s="15" t="s">
        <v>48</v>
      </c>
      <c r="T84" s="21"/>
      <c r="U84" s="21"/>
      <c r="V84" s="21">
        <v>1</v>
      </c>
      <c r="W84" s="21"/>
      <c r="X84" s="21"/>
      <c r="Y84" s="104"/>
      <c r="Z84" s="6">
        <f>V84</f>
        <v>1</v>
      </c>
      <c r="AA84" s="15">
        <v>2017</v>
      </c>
      <c r="AB84" s="37"/>
      <c r="AC84" s="74"/>
      <c r="AD84" s="37"/>
    </row>
    <row r="85" spans="1:30" s="38" customFormat="1" ht="30" x14ac:dyDescent="0.25">
      <c r="A85" s="35"/>
      <c r="B85" s="35"/>
      <c r="C85" s="35"/>
      <c r="D85" s="35"/>
      <c r="E85" s="35"/>
      <c r="F85" s="35"/>
      <c r="G85" s="35"/>
      <c r="H85" s="35"/>
      <c r="I85" s="36"/>
      <c r="J85" s="35"/>
      <c r="K85" s="35"/>
      <c r="L85" s="35"/>
      <c r="M85" s="35"/>
      <c r="N85" s="35"/>
      <c r="O85" s="35"/>
      <c r="P85" s="35"/>
      <c r="Q85" s="35"/>
      <c r="R85" s="34" t="s">
        <v>225</v>
      </c>
      <c r="S85" s="15" t="s">
        <v>39</v>
      </c>
      <c r="T85" s="21"/>
      <c r="U85" s="21"/>
      <c r="V85" s="21"/>
      <c r="W85" s="21">
        <v>1</v>
      </c>
      <c r="X85" s="21">
        <v>1</v>
      </c>
      <c r="Y85" s="99"/>
      <c r="Z85" s="6">
        <f>W85</f>
        <v>1</v>
      </c>
      <c r="AA85" s="15">
        <v>2019</v>
      </c>
      <c r="AB85" s="37"/>
      <c r="AC85" s="74"/>
      <c r="AD85" s="37"/>
    </row>
    <row r="86" spans="1:30" s="38" customFormat="1" ht="29.25" x14ac:dyDescent="0.25">
      <c r="A86" s="35"/>
      <c r="B86" s="35"/>
      <c r="C86" s="35"/>
      <c r="D86" s="35"/>
      <c r="E86" s="35"/>
      <c r="F86" s="35"/>
      <c r="G86" s="35"/>
      <c r="H86" s="35"/>
      <c r="I86" s="36"/>
      <c r="J86" s="35"/>
      <c r="K86" s="35"/>
      <c r="L86" s="35"/>
      <c r="M86" s="35"/>
      <c r="N86" s="35"/>
      <c r="O86" s="35"/>
      <c r="P86" s="35"/>
      <c r="Q86" s="35"/>
      <c r="R86" s="34" t="s">
        <v>241</v>
      </c>
      <c r="S86" s="15" t="s">
        <v>5</v>
      </c>
      <c r="T86" s="21"/>
      <c r="U86" s="21"/>
      <c r="V86" s="21"/>
      <c r="W86" s="21"/>
      <c r="X86" s="8"/>
      <c r="Y86" s="8">
        <v>0.3</v>
      </c>
      <c r="Z86" s="5">
        <f>Y86</f>
        <v>0.3</v>
      </c>
      <c r="AA86" s="15">
        <v>2020</v>
      </c>
      <c r="AB86" s="37"/>
      <c r="AC86" s="74"/>
      <c r="AD86" s="37"/>
    </row>
    <row r="87" spans="1:30" s="38" customFormat="1" ht="44.25" x14ac:dyDescent="0.25">
      <c r="A87" s="55" t="s">
        <v>17</v>
      </c>
      <c r="B87" s="55" t="s">
        <v>18</v>
      </c>
      <c r="C87" s="55" t="s">
        <v>19</v>
      </c>
      <c r="D87" s="55" t="s">
        <v>17</v>
      </c>
      <c r="E87" s="55" t="s">
        <v>27</v>
      </c>
      <c r="F87" s="55" t="s">
        <v>17</v>
      </c>
      <c r="G87" s="55" t="s">
        <v>26</v>
      </c>
      <c r="H87" s="55" t="s">
        <v>17</v>
      </c>
      <c r="I87" s="55" t="s">
        <v>25</v>
      </c>
      <c r="J87" s="55" t="s">
        <v>18</v>
      </c>
      <c r="K87" s="55" t="s">
        <v>17</v>
      </c>
      <c r="L87" s="55" t="s">
        <v>18</v>
      </c>
      <c r="M87" s="55" t="s">
        <v>17</v>
      </c>
      <c r="N87" s="55" t="s">
        <v>17</v>
      </c>
      <c r="O87" s="55" t="s">
        <v>17</v>
      </c>
      <c r="P87" s="55" t="s">
        <v>17</v>
      </c>
      <c r="Q87" s="55" t="s">
        <v>17</v>
      </c>
      <c r="R87" s="56" t="s">
        <v>229</v>
      </c>
      <c r="S87" s="57" t="s">
        <v>53</v>
      </c>
      <c r="T87" s="59"/>
      <c r="U87" s="59"/>
      <c r="V87" s="58"/>
      <c r="W87" s="59">
        <f>W88+W89</f>
        <v>1845.7</v>
      </c>
      <c r="X87" s="59">
        <f>X88+X89</f>
        <v>2725</v>
      </c>
      <c r="Y87" s="101"/>
      <c r="Z87" s="59">
        <f>T87+U87+V87+W87+X87+Y87</f>
        <v>4570.7</v>
      </c>
      <c r="AA87" s="57">
        <v>2019</v>
      </c>
      <c r="AB87" s="37"/>
      <c r="AC87" s="74"/>
      <c r="AD87" s="37"/>
    </row>
    <row r="88" spans="1:30" s="38" customFormat="1" ht="44.25" x14ac:dyDescent="0.25">
      <c r="A88" s="55" t="s">
        <v>17</v>
      </c>
      <c r="B88" s="55" t="s">
        <v>18</v>
      </c>
      <c r="C88" s="55" t="s">
        <v>19</v>
      </c>
      <c r="D88" s="55" t="s">
        <v>17</v>
      </c>
      <c r="E88" s="55" t="s">
        <v>27</v>
      </c>
      <c r="F88" s="55" t="s">
        <v>17</v>
      </c>
      <c r="G88" s="55" t="s">
        <v>26</v>
      </c>
      <c r="H88" s="55" t="s">
        <v>17</v>
      </c>
      <c r="I88" s="55" t="s">
        <v>25</v>
      </c>
      <c r="J88" s="55" t="s">
        <v>18</v>
      </c>
      <c r="K88" s="55" t="s">
        <v>17</v>
      </c>
      <c r="L88" s="55" t="s">
        <v>18</v>
      </c>
      <c r="M88" s="55" t="s">
        <v>160</v>
      </c>
      <c r="N88" s="55" t="s">
        <v>17</v>
      </c>
      <c r="O88" s="55" t="s">
        <v>25</v>
      </c>
      <c r="P88" s="55" t="s">
        <v>24</v>
      </c>
      <c r="Q88" s="55" t="s">
        <v>26</v>
      </c>
      <c r="R88" s="56" t="s">
        <v>229</v>
      </c>
      <c r="S88" s="57" t="s">
        <v>53</v>
      </c>
      <c r="T88" s="59"/>
      <c r="U88" s="59"/>
      <c r="V88" s="58"/>
      <c r="W88" s="58">
        <f>423.1-269.9</f>
        <v>153.20000000000005</v>
      </c>
      <c r="X88" s="58">
        <f>1000-455</f>
        <v>545</v>
      </c>
      <c r="Y88" s="101"/>
      <c r="Z88" s="59">
        <f>T88+U88+V88+W88+X88+Y88</f>
        <v>698.2</v>
      </c>
      <c r="AA88" s="57">
        <v>2019</v>
      </c>
      <c r="AB88" s="37"/>
      <c r="AC88" s="74"/>
      <c r="AD88" s="37"/>
    </row>
    <row r="89" spans="1:30" s="38" customFormat="1" ht="44.25" x14ac:dyDescent="0.25">
      <c r="A89" s="55" t="s">
        <v>17</v>
      </c>
      <c r="B89" s="55" t="s">
        <v>18</v>
      </c>
      <c r="C89" s="55" t="s">
        <v>19</v>
      </c>
      <c r="D89" s="55" t="s">
        <v>17</v>
      </c>
      <c r="E89" s="55" t="s">
        <v>27</v>
      </c>
      <c r="F89" s="55" t="s">
        <v>17</v>
      </c>
      <c r="G89" s="55" t="s">
        <v>26</v>
      </c>
      <c r="H89" s="55" t="s">
        <v>17</v>
      </c>
      <c r="I89" s="55" t="s">
        <v>25</v>
      </c>
      <c r="J89" s="55" t="s">
        <v>18</v>
      </c>
      <c r="K89" s="55" t="s">
        <v>17</v>
      </c>
      <c r="L89" s="55" t="s">
        <v>18</v>
      </c>
      <c r="M89" s="55" t="s">
        <v>18</v>
      </c>
      <c r="N89" s="55" t="s">
        <v>17</v>
      </c>
      <c r="O89" s="55" t="s">
        <v>25</v>
      </c>
      <c r="P89" s="55" t="s">
        <v>24</v>
      </c>
      <c r="Q89" s="55" t="s">
        <v>26</v>
      </c>
      <c r="R89" s="56" t="s">
        <v>229</v>
      </c>
      <c r="S89" s="57" t="s">
        <v>53</v>
      </c>
      <c r="T89" s="59"/>
      <c r="U89" s="59"/>
      <c r="V89" s="58"/>
      <c r="W89" s="58">
        <v>1692.5</v>
      </c>
      <c r="X89" s="58">
        <f>4000-1820</f>
        <v>2180</v>
      </c>
      <c r="Y89" s="101"/>
      <c r="Z89" s="59">
        <f>T89+U89+V89+W89+X89+Y89</f>
        <v>3872.5</v>
      </c>
      <c r="AA89" s="57">
        <v>2019</v>
      </c>
      <c r="AB89" s="37"/>
      <c r="AC89" s="74"/>
      <c r="AD89" s="37"/>
    </row>
    <row r="90" spans="1:30" s="38" customFormat="1" ht="29.25" x14ac:dyDescent="0.25">
      <c r="A90" s="35"/>
      <c r="B90" s="35"/>
      <c r="C90" s="35"/>
      <c r="D90" s="35"/>
      <c r="E90" s="35"/>
      <c r="F90" s="35"/>
      <c r="G90" s="35"/>
      <c r="H90" s="35"/>
      <c r="I90" s="36"/>
      <c r="J90" s="35"/>
      <c r="K90" s="35"/>
      <c r="L90" s="35"/>
      <c r="M90" s="35"/>
      <c r="N90" s="35"/>
      <c r="O90" s="35"/>
      <c r="P90" s="35"/>
      <c r="Q90" s="35"/>
      <c r="R90" s="34" t="s">
        <v>58</v>
      </c>
      <c r="S90" s="15" t="s">
        <v>48</v>
      </c>
      <c r="T90" s="21"/>
      <c r="U90" s="21"/>
      <c r="V90" s="21"/>
      <c r="W90" s="21"/>
      <c r="X90" s="21">
        <v>1</v>
      </c>
      <c r="Y90" s="99"/>
      <c r="Z90" s="6">
        <f>X90</f>
        <v>1</v>
      </c>
      <c r="AA90" s="15">
        <v>2019</v>
      </c>
      <c r="AB90" s="37"/>
      <c r="AC90" s="74"/>
      <c r="AD90" s="37"/>
    </row>
    <row r="91" spans="1:30" s="38" customFormat="1" ht="29.25" x14ac:dyDescent="0.25">
      <c r="A91" s="35"/>
      <c r="B91" s="35"/>
      <c r="C91" s="35"/>
      <c r="D91" s="35"/>
      <c r="E91" s="35"/>
      <c r="F91" s="35"/>
      <c r="G91" s="35"/>
      <c r="H91" s="35"/>
      <c r="I91" s="36"/>
      <c r="J91" s="35"/>
      <c r="K91" s="35"/>
      <c r="L91" s="35"/>
      <c r="M91" s="35"/>
      <c r="N91" s="35"/>
      <c r="O91" s="35"/>
      <c r="P91" s="35"/>
      <c r="Q91" s="35"/>
      <c r="R91" s="34" t="s">
        <v>240</v>
      </c>
      <c r="S91" s="15" t="s">
        <v>48</v>
      </c>
      <c r="T91" s="21"/>
      <c r="U91" s="21"/>
      <c r="V91" s="21"/>
      <c r="W91" s="21">
        <v>1</v>
      </c>
      <c r="X91" s="21"/>
      <c r="Y91" s="99"/>
      <c r="Z91" s="6">
        <f>W91</f>
        <v>1</v>
      </c>
      <c r="AA91" s="15">
        <v>2018</v>
      </c>
      <c r="AB91" s="37"/>
      <c r="AC91" s="74"/>
      <c r="AD91" s="37"/>
    </row>
    <row r="92" spans="1:30" s="38" customFormat="1" ht="43.15" customHeight="1" x14ac:dyDescent="0.25">
      <c r="A92" s="55" t="s">
        <v>17</v>
      </c>
      <c r="B92" s="55" t="s">
        <v>18</v>
      </c>
      <c r="C92" s="55" t="s">
        <v>19</v>
      </c>
      <c r="D92" s="55" t="s">
        <v>17</v>
      </c>
      <c r="E92" s="55" t="s">
        <v>27</v>
      </c>
      <c r="F92" s="55" t="s">
        <v>17</v>
      </c>
      <c r="G92" s="55" t="s">
        <v>26</v>
      </c>
      <c r="H92" s="55" t="s">
        <v>17</v>
      </c>
      <c r="I92" s="55" t="s">
        <v>25</v>
      </c>
      <c r="J92" s="55" t="s">
        <v>18</v>
      </c>
      <c r="K92" s="55" t="s">
        <v>17</v>
      </c>
      <c r="L92" s="55" t="s">
        <v>18</v>
      </c>
      <c r="M92" s="55" t="s">
        <v>17</v>
      </c>
      <c r="N92" s="55" t="s">
        <v>17</v>
      </c>
      <c r="O92" s="55" t="s">
        <v>17</v>
      </c>
      <c r="P92" s="55" t="s">
        <v>17</v>
      </c>
      <c r="Q92" s="55" t="s">
        <v>17</v>
      </c>
      <c r="R92" s="60" t="s">
        <v>259</v>
      </c>
      <c r="S92" s="57" t="s">
        <v>53</v>
      </c>
      <c r="T92" s="61"/>
      <c r="U92" s="61"/>
      <c r="V92" s="61"/>
      <c r="W92" s="61"/>
      <c r="X92" s="59">
        <f>X93+X94</f>
        <v>2960</v>
      </c>
      <c r="Y92" s="59">
        <f>Y93+Y94</f>
        <v>9712</v>
      </c>
      <c r="Z92" s="59">
        <f>X92+Y92</f>
        <v>12672</v>
      </c>
      <c r="AA92" s="57">
        <v>2020</v>
      </c>
      <c r="AB92" s="37"/>
      <c r="AC92" s="74"/>
      <c r="AD92" s="37"/>
    </row>
    <row r="93" spans="1:30" s="38" customFormat="1" ht="43.15" customHeight="1" x14ac:dyDescent="0.25">
      <c r="A93" s="55" t="s">
        <v>17</v>
      </c>
      <c r="B93" s="55" t="s">
        <v>18</v>
      </c>
      <c r="C93" s="55" t="s">
        <v>19</v>
      </c>
      <c r="D93" s="55" t="s">
        <v>17</v>
      </c>
      <c r="E93" s="55" t="s">
        <v>27</v>
      </c>
      <c r="F93" s="55" t="s">
        <v>17</v>
      </c>
      <c r="G93" s="55" t="s">
        <v>26</v>
      </c>
      <c r="H93" s="55" t="s">
        <v>17</v>
      </c>
      <c r="I93" s="55" t="s">
        <v>25</v>
      </c>
      <c r="J93" s="55" t="s">
        <v>18</v>
      </c>
      <c r="K93" s="55" t="s">
        <v>17</v>
      </c>
      <c r="L93" s="55" t="s">
        <v>18</v>
      </c>
      <c r="M93" s="55" t="s">
        <v>17</v>
      </c>
      <c r="N93" s="55" t="s">
        <v>17</v>
      </c>
      <c r="O93" s="55" t="s">
        <v>17</v>
      </c>
      <c r="P93" s="55" t="s">
        <v>18</v>
      </c>
      <c r="Q93" s="55" t="s">
        <v>24</v>
      </c>
      <c r="R93" s="60" t="s">
        <v>259</v>
      </c>
      <c r="S93" s="57" t="s">
        <v>53</v>
      </c>
      <c r="T93" s="61"/>
      <c r="U93" s="61"/>
      <c r="V93" s="61"/>
      <c r="W93" s="61"/>
      <c r="X93" s="58">
        <v>2960</v>
      </c>
      <c r="Y93" s="58">
        <v>1712</v>
      </c>
      <c r="Z93" s="59">
        <f t="shared" ref="Z93:Z94" si="9">X93+Y93</f>
        <v>4672</v>
      </c>
      <c r="AA93" s="57">
        <v>2020</v>
      </c>
      <c r="AB93" s="37"/>
      <c r="AC93" s="74"/>
      <c r="AD93" s="37"/>
    </row>
    <row r="94" spans="1:30" s="38" customFormat="1" ht="43.15" customHeight="1" x14ac:dyDescent="0.25">
      <c r="A94" s="55" t="s">
        <v>17</v>
      </c>
      <c r="B94" s="55" t="s">
        <v>18</v>
      </c>
      <c r="C94" s="55" t="s">
        <v>19</v>
      </c>
      <c r="D94" s="55" t="s">
        <v>17</v>
      </c>
      <c r="E94" s="55" t="s">
        <v>27</v>
      </c>
      <c r="F94" s="55" t="s">
        <v>17</v>
      </c>
      <c r="G94" s="55" t="s">
        <v>26</v>
      </c>
      <c r="H94" s="55" t="s">
        <v>17</v>
      </c>
      <c r="I94" s="55" t="s">
        <v>25</v>
      </c>
      <c r="J94" s="55" t="s">
        <v>18</v>
      </c>
      <c r="K94" s="55" t="s">
        <v>17</v>
      </c>
      <c r="L94" s="55" t="s">
        <v>18</v>
      </c>
      <c r="M94" s="55" t="s">
        <v>160</v>
      </c>
      <c r="N94" s="55" t="s">
        <v>17</v>
      </c>
      <c r="O94" s="55" t="s">
        <v>25</v>
      </c>
      <c r="P94" s="55" t="s">
        <v>24</v>
      </c>
      <c r="Q94" s="55" t="s">
        <v>184</v>
      </c>
      <c r="R94" s="60" t="s">
        <v>276</v>
      </c>
      <c r="S94" s="57" t="s">
        <v>53</v>
      </c>
      <c r="T94" s="61"/>
      <c r="U94" s="61"/>
      <c r="V94" s="61"/>
      <c r="W94" s="61"/>
      <c r="X94" s="58"/>
      <c r="Y94" s="58">
        <v>8000</v>
      </c>
      <c r="Z94" s="59">
        <f t="shared" si="9"/>
        <v>8000</v>
      </c>
      <c r="AA94" s="57">
        <v>2020</v>
      </c>
      <c r="AB94" s="37"/>
      <c r="AC94" s="74"/>
      <c r="AD94" s="37"/>
    </row>
    <row r="95" spans="1:30" s="38" customFormat="1" ht="29.25" x14ac:dyDescent="0.25">
      <c r="A95" s="35"/>
      <c r="B95" s="35"/>
      <c r="C95" s="35"/>
      <c r="D95" s="35"/>
      <c r="E95" s="35"/>
      <c r="F95" s="35"/>
      <c r="G95" s="35"/>
      <c r="H95" s="35"/>
      <c r="I95" s="36"/>
      <c r="J95" s="35"/>
      <c r="K95" s="35"/>
      <c r="L95" s="35"/>
      <c r="M95" s="35"/>
      <c r="N95" s="35"/>
      <c r="O95" s="35"/>
      <c r="P95" s="35"/>
      <c r="Q95" s="35"/>
      <c r="R95" s="34" t="s">
        <v>58</v>
      </c>
      <c r="S95" s="15" t="s">
        <v>48</v>
      </c>
      <c r="T95" s="21"/>
      <c r="U95" s="21"/>
      <c r="V95" s="21"/>
      <c r="W95" s="21"/>
      <c r="X95" s="21">
        <v>1</v>
      </c>
      <c r="Y95" s="104"/>
      <c r="Z95" s="6">
        <f t="shared" ref="Z95:Z111" si="10">X95</f>
        <v>1</v>
      </c>
      <c r="AA95" s="15">
        <v>2019</v>
      </c>
      <c r="AB95" s="37"/>
      <c r="AC95" s="74"/>
      <c r="AD95" s="37"/>
    </row>
    <row r="96" spans="1:30" s="38" customFormat="1" ht="29.25" x14ac:dyDescent="0.25">
      <c r="A96" s="35"/>
      <c r="B96" s="35"/>
      <c r="C96" s="35"/>
      <c r="D96" s="35"/>
      <c r="E96" s="35"/>
      <c r="F96" s="35"/>
      <c r="G96" s="35"/>
      <c r="H96" s="35"/>
      <c r="I96" s="36"/>
      <c r="J96" s="35"/>
      <c r="K96" s="35"/>
      <c r="L96" s="35"/>
      <c r="M96" s="35"/>
      <c r="N96" s="35"/>
      <c r="O96" s="35"/>
      <c r="P96" s="35"/>
      <c r="Q96" s="35"/>
      <c r="R96" s="34" t="s">
        <v>270</v>
      </c>
      <c r="S96" s="87" t="s">
        <v>5</v>
      </c>
      <c r="T96" s="21"/>
      <c r="U96" s="21"/>
      <c r="V96" s="21"/>
      <c r="W96" s="21"/>
      <c r="X96" s="21"/>
      <c r="Y96" s="8">
        <v>0.6</v>
      </c>
      <c r="Z96" s="5">
        <f>Y96</f>
        <v>0.6</v>
      </c>
      <c r="AA96" s="15">
        <v>2020</v>
      </c>
      <c r="AB96" s="37"/>
      <c r="AC96" s="74"/>
      <c r="AD96" s="37"/>
    </row>
    <row r="97" spans="1:30" s="38" customFormat="1" ht="30" hidden="1" x14ac:dyDescent="0.25">
      <c r="A97" s="35"/>
      <c r="B97" s="35"/>
      <c r="C97" s="35"/>
      <c r="D97" s="35"/>
      <c r="E97" s="35"/>
      <c r="F97" s="35"/>
      <c r="G97" s="35"/>
      <c r="H97" s="35"/>
      <c r="I97" s="36"/>
      <c r="J97" s="35"/>
      <c r="K97" s="35"/>
      <c r="L97" s="35"/>
      <c r="M97" s="35"/>
      <c r="N97" s="35"/>
      <c r="O97" s="35"/>
      <c r="P97" s="35"/>
      <c r="Q97" s="35"/>
      <c r="R97" s="34" t="s">
        <v>271</v>
      </c>
      <c r="S97" s="15" t="s">
        <v>54</v>
      </c>
      <c r="T97" s="21"/>
      <c r="U97" s="21"/>
      <c r="V97" s="21"/>
      <c r="W97" s="21"/>
      <c r="X97" s="21"/>
      <c r="Y97" s="98"/>
      <c r="Z97" s="5">
        <f>Y97</f>
        <v>0</v>
      </c>
      <c r="AA97" s="15">
        <v>2020</v>
      </c>
      <c r="AB97" s="37"/>
      <c r="AC97" s="74"/>
      <c r="AD97" s="37"/>
    </row>
    <row r="98" spans="1:30" s="38" customFormat="1" ht="42" customHeight="1" x14ac:dyDescent="0.25">
      <c r="A98" s="55" t="s">
        <v>17</v>
      </c>
      <c r="B98" s="55" t="s">
        <v>18</v>
      </c>
      <c r="C98" s="55" t="s">
        <v>19</v>
      </c>
      <c r="D98" s="55" t="s">
        <v>17</v>
      </c>
      <c r="E98" s="55" t="s">
        <v>27</v>
      </c>
      <c r="F98" s="55" t="s">
        <v>17</v>
      </c>
      <c r="G98" s="55" t="s">
        <v>26</v>
      </c>
      <c r="H98" s="55" t="s">
        <v>17</v>
      </c>
      <c r="I98" s="55" t="s">
        <v>25</v>
      </c>
      <c r="J98" s="55" t="s">
        <v>18</v>
      </c>
      <c r="K98" s="55" t="s">
        <v>17</v>
      </c>
      <c r="L98" s="55" t="s">
        <v>18</v>
      </c>
      <c r="M98" s="55" t="s">
        <v>17</v>
      </c>
      <c r="N98" s="55" t="s">
        <v>17</v>
      </c>
      <c r="O98" s="55" t="s">
        <v>17</v>
      </c>
      <c r="P98" s="55" t="s">
        <v>17</v>
      </c>
      <c r="Q98" s="55" t="s">
        <v>17</v>
      </c>
      <c r="R98" s="60" t="s">
        <v>254</v>
      </c>
      <c r="S98" s="57" t="s">
        <v>53</v>
      </c>
      <c r="T98" s="61"/>
      <c r="U98" s="61"/>
      <c r="V98" s="61"/>
      <c r="W98" s="61"/>
      <c r="X98" s="59">
        <f>X99+X100</f>
        <v>51000</v>
      </c>
      <c r="Y98" s="59">
        <f>Y99</f>
        <v>10300</v>
      </c>
      <c r="Z98" s="59">
        <f>X98+Y98</f>
        <v>61300</v>
      </c>
      <c r="AA98" s="57">
        <v>2020</v>
      </c>
      <c r="AB98" s="37"/>
      <c r="AC98" s="74"/>
      <c r="AD98" s="37"/>
    </row>
    <row r="99" spans="1:30" s="38" customFormat="1" ht="41.45" customHeight="1" x14ac:dyDescent="0.25">
      <c r="A99" s="55" t="s">
        <v>17</v>
      </c>
      <c r="B99" s="55" t="s">
        <v>18</v>
      </c>
      <c r="C99" s="55" t="s">
        <v>19</v>
      </c>
      <c r="D99" s="55" t="s">
        <v>17</v>
      </c>
      <c r="E99" s="55" t="s">
        <v>27</v>
      </c>
      <c r="F99" s="55" t="s">
        <v>17</v>
      </c>
      <c r="G99" s="55" t="s">
        <v>26</v>
      </c>
      <c r="H99" s="55" t="s">
        <v>17</v>
      </c>
      <c r="I99" s="55" t="s">
        <v>25</v>
      </c>
      <c r="J99" s="55" t="s">
        <v>18</v>
      </c>
      <c r="K99" s="55" t="s">
        <v>17</v>
      </c>
      <c r="L99" s="55" t="s">
        <v>18</v>
      </c>
      <c r="M99" s="55" t="s">
        <v>160</v>
      </c>
      <c r="N99" s="55" t="s">
        <v>17</v>
      </c>
      <c r="O99" s="55" t="s">
        <v>25</v>
      </c>
      <c r="P99" s="55" t="s">
        <v>24</v>
      </c>
      <c r="Q99" s="55" t="s">
        <v>236</v>
      </c>
      <c r="R99" s="60" t="s">
        <v>254</v>
      </c>
      <c r="S99" s="57" t="s">
        <v>53</v>
      </c>
      <c r="T99" s="61"/>
      <c r="U99" s="61"/>
      <c r="V99" s="61"/>
      <c r="W99" s="61"/>
      <c r="X99" s="58">
        <f>3598+6602</f>
        <v>10200</v>
      </c>
      <c r="Y99" s="58">
        <f>100+10200</f>
        <v>10300</v>
      </c>
      <c r="Z99" s="59">
        <f>X99+Y99</f>
        <v>20500</v>
      </c>
      <c r="AA99" s="57">
        <v>2020</v>
      </c>
      <c r="AB99" s="37"/>
      <c r="AC99" s="74"/>
      <c r="AD99" s="37"/>
    </row>
    <row r="100" spans="1:30" s="38" customFormat="1" ht="41.45" customHeight="1" x14ac:dyDescent="0.25">
      <c r="A100" s="55" t="s">
        <v>17</v>
      </c>
      <c r="B100" s="55" t="s">
        <v>18</v>
      </c>
      <c r="C100" s="55" t="s">
        <v>19</v>
      </c>
      <c r="D100" s="55" t="s">
        <v>17</v>
      </c>
      <c r="E100" s="55" t="s">
        <v>27</v>
      </c>
      <c r="F100" s="55" t="s">
        <v>17</v>
      </c>
      <c r="G100" s="55" t="s">
        <v>26</v>
      </c>
      <c r="H100" s="55" t="s">
        <v>17</v>
      </c>
      <c r="I100" s="55" t="s">
        <v>25</v>
      </c>
      <c r="J100" s="55" t="s">
        <v>18</v>
      </c>
      <c r="K100" s="55" t="s">
        <v>17</v>
      </c>
      <c r="L100" s="55" t="s">
        <v>18</v>
      </c>
      <c r="M100" s="55" t="s">
        <v>18</v>
      </c>
      <c r="N100" s="55" t="s">
        <v>17</v>
      </c>
      <c r="O100" s="55" t="s">
        <v>25</v>
      </c>
      <c r="P100" s="55" t="s">
        <v>24</v>
      </c>
      <c r="Q100" s="55" t="s">
        <v>236</v>
      </c>
      <c r="R100" s="60" t="s">
        <v>254</v>
      </c>
      <c r="S100" s="57" t="s">
        <v>53</v>
      </c>
      <c r="T100" s="61"/>
      <c r="U100" s="61"/>
      <c r="V100" s="61"/>
      <c r="W100" s="61"/>
      <c r="X100" s="58">
        <v>40800</v>
      </c>
      <c r="Y100" s="105"/>
      <c r="Z100" s="59">
        <f>X100</f>
        <v>40800</v>
      </c>
      <c r="AA100" s="57">
        <v>2019</v>
      </c>
      <c r="AB100" s="37"/>
      <c r="AC100" s="74"/>
      <c r="AD100" s="37"/>
    </row>
    <row r="101" spans="1:30" s="38" customFormat="1" ht="29.25" x14ac:dyDescent="0.25">
      <c r="A101" s="35"/>
      <c r="B101" s="35"/>
      <c r="C101" s="35"/>
      <c r="D101" s="35"/>
      <c r="E101" s="35"/>
      <c r="F101" s="35"/>
      <c r="G101" s="35"/>
      <c r="H101" s="35"/>
      <c r="I101" s="36"/>
      <c r="J101" s="35"/>
      <c r="K101" s="35"/>
      <c r="L101" s="35"/>
      <c r="M101" s="35"/>
      <c r="N101" s="35"/>
      <c r="O101" s="35"/>
      <c r="P101" s="35"/>
      <c r="Q101" s="35"/>
      <c r="R101" s="34" t="s">
        <v>58</v>
      </c>
      <c r="S101" s="15" t="s">
        <v>48</v>
      </c>
      <c r="T101" s="21"/>
      <c r="U101" s="21"/>
      <c r="V101" s="21"/>
      <c r="W101" s="21"/>
      <c r="X101" s="21"/>
      <c r="Y101" s="21">
        <v>1</v>
      </c>
      <c r="Z101" s="6">
        <f>Y101</f>
        <v>1</v>
      </c>
      <c r="AA101" s="15">
        <v>2020</v>
      </c>
      <c r="AB101" s="37"/>
      <c r="AC101" s="74"/>
      <c r="AD101" s="37"/>
    </row>
    <row r="102" spans="1:30" s="38" customFormat="1" ht="30" x14ac:dyDescent="0.25">
      <c r="A102" s="35"/>
      <c r="B102" s="35"/>
      <c r="C102" s="35"/>
      <c r="D102" s="35"/>
      <c r="E102" s="35"/>
      <c r="F102" s="35"/>
      <c r="G102" s="35"/>
      <c r="H102" s="35"/>
      <c r="I102" s="36"/>
      <c r="J102" s="35"/>
      <c r="K102" s="35"/>
      <c r="L102" s="35"/>
      <c r="M102" s="35"/>
      <c r="N102" s="35"/>
      <c r="O102" s="35"/>
      <c r="P102" s="35"/>
      <c r="Q102" s="35"/>
      <c r="R102" s="17" t="s">
        <v>264</v>
      </c>
      <c r="S102" s="15" t="s">
        <v>4</v>
      </c>
      <c r="T102" s="21"/>
      <c r="U102" s="21"/>
      <c r="V102" s="8"/>
      <c r="W102" s="8"/>
      <c r="X102" s="8">
        <v>90</v>
      </c>
      <c r="Y102" s="8">
        <v>10</v>
      </c>
      <c r="Z102" s="5">
        <f>X102+Y102</f>
        <v>100</v>
      </c>
      <c r="AA102" s="18">
        <v>2020</v>
      </c>
      <c r="AB102" s="37"/>
      <c r="AC102" s="74"/>
      <c r="AD102" s="37"/>
    </row>
    <row r="103" spans="1:30" s="38" customFormat="1" ht="44.25" x14ac:dyDescent="0.25">
      <c r="A103" s="55" t="s">
        <v>17</v>
      </c>
      <c r="B103" s="55" t="s">
        <v>18</v>
      </c>
      <c r="C103" s="55" t="s">
        <v>19</v>
      </c>
      <c r="D103" s="55" t="s">
        <v>17</v>
      </c>
      <c r="E103" s="55" t="s">
        <v>27</v>
      </c>
      <c r="F103" s="55" t="s">
        <v>17</v>
      </c>
      <c r="G103" s="55" t="s">
        <v>26</v>
      </c>
      <c r="H103" s="55" t="s">
        <v>17</v>
      </c>
      <c r="I103" s="55" t="s">
        <v>25</v>
      </c>
      <c r="J103" s="55" t="s">
        <v>18</v>
      </c>
      <c r="K103" s="55" t="s">
        <v>17</v>
      </c>
      <c r="L103" s="55" t="s">
        <v>18</v>
      </c>
      <c r="M103" s="55" t="s">
        <v>17</v>
      </c>
      <c r="N103" s="55" t="s">
        <v>17</v>
      </c>
      <c r="O103" s="55" t="s">
        <v>17</v>
      </c>
      <c r="P103" s="55" t="s">
        <v>17</v>
      </c>
      <c r="Q103" s="55" t="s">
        <v>17</v>
      </c>
      <c r="R103" s="60" t="s">
        <v>275</v>
      </c>
      <c r="S103" s="57" t="s">
        <v>53</v>
      </c>
      <c r="T103" s="61"/>
      <c r="U103" s="61"/>
      <c r="V103" s="61"/>
      <c r="W103" s="61"/>
      <c r="X103" s="59">
        <f>X104+X105</f>
        <v>17421.8</v>
      </c>
      <c r="Y103" s="59">
        <f>Y104</f>
        <v>3523.5</v>
      </c>
      <c r="Z103" s="59">
        <f>Z104+Z105</f>
        <v>20945.3</v>
      </c>
      <c r="AA103" s="57">
        <v>2020</v>
      </c>
      <c r="AB103" s="37"/>
      <c r="AC103" s="74"/>
      <c r="AD103" s="37"/>
    </row>
    <row r="104" spans="1:30" s="38" customFormat="1" ht="44.25" x14ac:dyDescent="0.25">
      <c r="A104" s="55" t="s">
        <v>17</v>
      </c>
      <c r="B104" s="55" t="s">
        <v>18</v>
      </c>
      <c r="C104" s="55" t="s">
        <v>19</v>
      </c>
      <c r="D104" s="55" t="s">
        <v>17</v>
      </c>
      <c r="E104" s="55" t="s">
        <v>27</v>
      </c>
      <c r="F104" s="55" t="s">
        <v>17</v>
      </c>
      <c r="G104" s="55" t="s">
        <v>26</v>
      </c>
      <c r="H104" s="55" t="s">
        <v>17</v>
      </c>
      <c r="I104" s="55" t="s">
        <v>25</v>
      </c>
      <c r="J104" s="55" t="s">
        <v>18</v>
      </c>
      <c r="K104" s="55" t="s">
        <v>17</v>
      </c>
      <c r="L104" s="55" t="s">
        <v>18</v>
      </c>
      <c r="M104" s="55" t="s">
        <v>160</v>
      </c>
      <c r="N104" s="55" t="s">
        <v>17</v>
      </c>
      <c r="O104" s="55" t="s">
        <v>25</v>
      </c>
      <c r="P104" s="55" t="s">
        <v>24</v>
      </c>
      <c r="Q104" s="55" t="s">
        <v>237</v>
      </c>
      <c r="R104" s="60" t="s">
        <v>275</v>
      </c>
      <c r="S104" s="57" t="s">
        <v>53</v>
      </c>
      <c r="T104" s="61"/>
      <c r="U104" s="61"/>
      <c r="V104" s="61"/>
      <c r="W104" s="61"/>
      <c r="X104" s="58">
        <f>2500+5000-4023</f>
        <v>3477</v>
      </c>
      <c r="Y104" s="58">
        <v>3523.5</v>
      </c>
      <c r="Z104" s="59">
        <f>X104+Y104</f>
        <v>7000.5</v>
      </c>
      <c r="AA104" s="57">
        <v>2020</v>
      </c>
      <c r="AB104" s="37"/>
      <c r="AC104" s="74"/>
      <c r="AD104" s="37"/>
    </row>
    <row r="105" spans="1:30" s="38" customFormat="1" ht="44.25" x14ac:dyDescent="0.25">
      <c r="A105" s="55" t="s">
        <v>17</v>
      </c>
      <c r="B105" s="55" t="s">
        <v>18</v>
      </c>
      <c r="C105" s="55" t="s">
        <v>19</v>
      </c>
      <c r="D105" s="55" t="s">
        <v>17</v>
      </c>
      <c r="E105" s="55" t="s">
        <v>27</v>
      </c>
      <c r="F105" s="55" t="s">
        <v>17</v>
      </c>
      <c r="G105" s="55" t="s">
        <v>26</v>
      </c>
      <c r="H105" s="55" t="s">
        <v>17</v>
      </c>
      <c r="I105" s="55" t="s">
        <v>25</v>
      </c>
      <c r="J105" s="55" t="s">
        <v>18</v>
      </c>
      <c r="K105" s="55" t="s">
        <v>17</v>
      </c>
      <c r="L105" s="55" t="s">
        <v>18</v>
      </c>
      <c r="M105" s="55" t="s">
        <v>18</v>
      </c>
      <c r="N105" s="55" t="s">
        <v>17</v>
      </c>
      <c r="O105" s="55" t="s">
        <v>25</v>
      </c>
      <c r="P105" s="55" t="s">
        <v>24</v>
      </c>
      <c r="Q105" s="55" t="s">
        <v>237</v>
      </c>
      <c r="R105" s="60" t="s">
        <v>275</v>
      </c>
      <c r="S105" s="57" t="s">
        <v>53</v>
      </c>
      <c r="T105" s="61"/>
      <c r="U105" s="61"/>
      <c r="V105" s="61"/>
      <c r="W105" s="61"/>
      <c r="X105" s="58">
        <f>30000-16055.2</f>
        <v>13944.8</v>
      </c>
      <c r="Y105" s="62"/>
      <c r="Z105" s="59">
        <f>X105</f>
        <v>13944.8</v>
      </c>
      <c r="AA105" s="57">
        <v>2019</v>
      </c>
      <c r="AB105" s="37"/>
      <c r="AC105" s="74"/>
      <c r="AD105" s="37"/>
    </row>
    <row r="106" spans="1:30" s="38" customFormat="1" ht="29.25" x14ac:dyDescent="0.25">
      <c r="A106" s="35"/>
      <c r="B106" s="35"/>
      <c r="C106" s="35"/>
      <c r="D106" s="35"/>
      <c r="E106" s="35"/>
      <c r="F106" s="35"/>
      <c r="G106" s="35"/>
      <c r="H106" s="35"/>
      <c r="I106" s="36"/>
      <c r="J106" s="35"/>
      <c r="K106" s="35"/>
      <c r="L106" s="35"/>
      <c r="M106" s="35"/>
      <c r="N106" s="35"/>
      <c r="O106" s="35"/>
      <c r="P106" s="35"/>
      <c r="Q106" s="35"/>
      <c r="R106" s="34" t="s">
        <v>58</v>
      </c>
      <c r="S106" s="15" t="s">
        <v>48</v>
      </c>
      <c r="T106" s="21"/>
      <c r="U106" s="21"/>
      <c r="V106" s="21"/>
      <c r="W106" s="21"/>
      <c r="X106" s="21"/>
      <c r="Y106" s="21">
        <v>1</v>
      </c>
      <c r="Z106" s="6">
        <f>Y106</f>
        <v>1</v>
      </c>
      <c r="AA106" s="15">
        <v>2020</v>
      </c>
      <c r="AB106" s="37"/>
      <c r="AC106" s="74"/>
      <c r="AD106" s="37"/>
    </row>
    <row r="107" spans="1:30" s="38" customFormat="1" ht="30" x14ac:dyDescent="0.25">
      <c r="A107" s="35"/>
      <c r="B107" s="35"/>
      <c r="C107" s="35"/>
      <c r="D107" s="35"/>
      <c r="E107" s="35"/>
      <c r="F107" s="35"/>
      <c r="G107" s="35"/>
      <c r="H107" s="35"/>
      <c r="I107" s="36"/>
      <c r="J107" s="35"/>
      <c r="K107" s="35"/>
      <c r="L107" s="35"/>
      <c r="M107" s="35"/>
      <c r="N107" s="35"/>
      <c r="O107" s="35"/>
      <c r="P107" s="35"/>
      <c r="Q107" s="35"/>
      <c r="R107" s="17" t="s">
        <v>265</v>
      </c>
      <c r="S107" s="15" t="s">
        <v>4</v>
      </c>
      <c r="T107" s="21"/>
      <c r="U107" s="21"/>
      <c r="V107" s="8"/>
      <c r="W107" s="8"/>
      <c r="X107" s="8">
        <v>90</v>
      </c>
      <c r="Y107" s="8">
        <v>10</v>
      </c>
      <c r="Z107" s="5">
        <f>X107+Y107</f>
        <v>100</v>
      </c>
      <c r="AA107" s="18">
        <v>2020</v>
      </c>
      <c r="AB107" s="37"/>
      <c r="AC107" s="74"/>
      <c r="AD107" s="37"/>
    </row>
    <row r="108" spans="1:30" s="38" customFormat="1" ht="44.25" x14ac:dyDescent="0.25">
      <c r="A108" s="55" t="s">
        <v>17</v>
      </c>
      <c r="B108" s="55" t="s">
        <v>18</v>
      </c>
      <c r="C108" s="55" t="s">
        <v>19</v>
      </c>
      <c r="D108" s="55" t="s">
        <v>17</v>
      </c>
      <c r="E108" s="55" t="s">
        <v>27</v>
      </c>
      <c r="F108" s="55" t="s">
        <v>17</v>
      </c>
      <c r="G108" s="55" t="s">
        <v>26</v>
      </c>
      <c r="H108" s="55" t="s">
        <v>17</v>
      </c>
      <c r="I108" s="55" t="s">
        <v>25</v>
      </c>
      <c r="J108" s="55" t="s">
        <v>18</v>
      </c>
      <c r="K108" s="55" t="s">
        <v>17</v>
      </c>
      <c r="L108" s="55" t="s">
        <v>18</v>
      </c>
      <c r="M108" s="55" t="s">
        <v>17</v>
      </c>
      <c r="N108" s="55" t="s">
        <v>17</v>
      </c>
      <c r="O108" s="55" t="s">
        <v>17</v>
      </c>
      <c r="P108" s="55" t="s">
        <v>17</v>
      </c>
      <c r="Q108" s="55" t="s">
        <v>17</v>
      </c>
      <c r="R108" s="60" t="s">
        <v>235</v>
      </c>
      <c r="S108" s="57" t="s">
        <v>53</v>
      </c>
      <c r="T108" s="61"/>
      <c r="U108" s="61"/>
      <c r="V108" s="61"/>
      <c r="W108" s="61"/>
      <c r="X108" s="59">
        <f>X109+X110</f>
        <v>5445</v>
      </c>
      <c r="Y108" s="106"/>
      <c r="Z108" s="59">
        <f>Z109+Z110</f>
        <v>5445</v>
      </c>
      <c r="AA108" s="57">
        <v>2019</v>
      </c>
      <c r="AB108" s="37"/>
      <c r="AC108" s="74"/>
      <c r="AD108" s="37"/>
    </row>
    <row r="109" spans="1:30" s="38" customFormat="1" ht="44.25" x14ac:dyDescent="0.25">
      <c r="A109" s="55" t="s">
        <v>17</v>
      </c>
      <c r="B109" s="55" t="s">
        <v>18</v>
      </c>
      <c r="C109" s="55" t="s">
        <v>19</v>
      </c>
      <c r="D109" s="55" t="s">
        <v>17</v>
      </c>
      <c r="E109" s="55" t="s">
        <v>27</v>
      </c>
      <c r="F109" s="55" t="s">
        <v>17</v>
      </c>
      <c r="G109" s="55" t="s">
        <v>26</v>
      </c>
      <c r="H109" s="55" t="s">
        <v>17</v>
      </c>
      <c r="I109" s="55" t="s">
        <v>25</v>
      </c>
      <c r="J109" s="55" t="s">
        <v>18</v>
      </c>
      <c r="K109" s="55" t="s">
        <v>17</v>
      </c>
      <c r="L109" s="55" t="s">
        <v>18</v>
      </c>
      <c r="M109" s="55" t="s">
        <v>160</v>
      </c>
      <c r="N109" s="55" t="s">
        <v>17</v>
      </c>
      <c r="O109" s="55" t="s">
        <v>25</v>
      </c>
      <c r="P109" s="55" t="s">
        <v>24</v>
      </c>
      <c r="Q109" s="55" t="s">
        <v>244</v>
      </c>
      <c r="R109" s="60" t="s">
        <v>235</v>
      </c>
      <c r="S109" s="57" t="s">
        <v>53</v>
      </c>
      <c r="T109" s="61"/>
      <c r="U109" s="61"/>
      <c r="V109" s="61"/>
      <c r="W109" s="61"/>
      <c r="X109" s="58">
        <f>2420-1331</f>
        <v>1089</v>
      </c>
      <c r="Y109" s="106"/>
      <c r="Z109" s="59">
        <f t="shared" si="10"/>
        <v>1089</v>
      </c>
      <c r="AA109" s="57">
        <v>2019</v>
      </c>
      <c r="AB109" s="37"/>
      <c r="AC109" s="74"/>
      <c r="AD109" s="37"/>
    </row>
    <row r="110" spans="1:30" s="38" customFormat="1" ht="44.25" x14ac:dyDescent="0.25">
      <c r="A110" s="55" t="s">
        <v>17</v>
      </c>
      <c r="B110" s="55" t="s">
        <v>18</v>
      </c>
      <c r="C110" s="55" t="s">
        <v>19</v>
      </c>
      <c r="D110" s="55" t="s">
        <v>17</v>
      </c>
      <c r="E110" s="55" t="s">
        <v>27</v>
      </c>
      <c r="F110" s="55" t="s">
        <v>17</v>
      </c>
      <c r="G110" s="55" t="s">
        <v>26</v>
      </c>
      <c r="H110" s="55" t="s">
        <v>17</v>
      </c>
      <c r="I110" s="55" t="s">
        <v>25</v>
      </c>
      <c r="J110" s="55" t="s">
        <v>18</v>
      </c>
      <c r="K110" s="55" t="s">
        <v>17</v>
      </c>
      <c r="L110" s="55" t="s">
        <v>18</v>
      </c>
      <c r="M110" s="55" t="s">
        <v>18</v>
      </c>
      <c r="N110" s="55" t="s">
        <v>17</v>
      </c>
      <c r="O110" s="55" t="s">
        <v>25</v>
      </c>
      <c r="P110" s="55" t="s">
        <v>24</v>
      </c>
      <c r="Q110" s="55" t="s">
        <v>244</v>
      </c>
      <c r="R110" s="60" t="s">
        <v>235</v>
      </c>
      <c r="S110" s="57" t="s">
        <v>53</v>
      </c>
      <c r="T110" s="61"/>
      <c r="U110" s="61"/>
      <c r="V110" s="61"/>
      <c r="W110" s="61"/>
      <c r="X110" s="58">
        <f>9680-5324</f>
        <v>4356</v>
      </c>
      <c r="Y110" s="106"/>
      <c r="Z110" s="59">
        <f>X110</f>
        <v>4356</v>
      </c>
      <c r="AA110" s="57">
        <v>2019</v>
      </c>
      <c r="AB110" s="37"/>
      <c r="AC110" s="74"/>
      <c r="AD110" s="37"/>
    </row>
    <row r="111" spans="1:30" s="38" customFormat="1" ht="29.25" x14ac:dyDescent="0.25">
      <c r="A111" s="35"/>
      <c r="B111" s="35"/>
      <c r="C111" s="35"/>
      <c r="D111" s="35"/>
      <c r="E111" s="35"/>
      <c r="F111" s="35"/>
      <c r="G111" s="35"/>
      <c r="H111" s="35"/>
      <c r="I111" s="36"/>
      <c r="J111" s="35"/>
      <c r="K111" s="35"/>
      <c r="L111" s="35"/>
      <c r="M111" s="35"/>
      <c r="N111" s="35"/>
      <c r="O111" s="35"/>
      <c r="P111" s="35"/>
      <c r="Q111" s="35"/>
      <c r="R111" s="34" t="s">
        <v>58</v>
      </c>
      <c r="S111" s="15" t="s">
        <v>48</v>
      </c>
      <c r="T111" s="21"/>
      <c r="U111" s="21"/>
      <c r="V111" s="21"/>
      <c r="W111" s="21"/>
      <c r="X111" s="21">
        <v>1</v>
      </c>
      <c r="Y111" s="99"/>
      <c r="Z111" s="6">
        <f t="shared" si="10"/>
        <v>1</v>
      </c>
      <c r="AA111" s="15">
        <v>2019</v>
      </c>
      <c r="AB111" s="37"/>
      <c r="AC111" s="74"/>
      <c r="AD111" s="37"/>
    </row>
    <row r="112" spans="1:30" s="38" customFormat="1" ht="27.6" customHeight="1" x14ac:dyDescent="0.25">
      <c r="A112" s="55" t="s">
        <v>17</v>
      </c>
      <c r="B112" s="55" t="s">
        <v>18</v>
      </c>
      <c r="C112" s="55" t="s">
        <v>19</v>
      </c>
      <c r="D112" s="55" t="s">
        <v>17</v>
      </c>
      <c r="E112" s="55" t="s">
        <v>27</v>
      </c>
      <c r="F112" s="55" t="s">
        <v>17</v>
      </c>
      <c r="G112" s="55" t="s">
        <v>26</v>
      </c>
      <c r="H112" s="55" t="s">
        <v>17</v>
      </c>
      <c r="I112" s="55" t="s">
        <v>25</v>
      </c>
      <c r="J112" s="55" t="s">
        <v>18</v>
      </c>
      <c r="K112" s="55" t="s">
        <v>17</v>
      </c>
      <c r="L112" s="55" t="s">
        <v>18</v>
      </c>
      <c r="M112" s="55" t="s">
        <v>267</v>
      </c>
      <c r="N112" s="55" t="s">
        <v>28</v>
      </c>
      <c r="O112" s="55" t="s">
        <v>25</v>
      </c>
      <c r="P112" s="55" t="s">
        <v>27</v>
      </c>
      <c r="Q112" s="55" t="s">
        <v>17</v>
      </c>
      <c r="R112" s="60" t="s">
        <v>272</v>
      </c>
      <c r="S112" s="78" t="s">
        <v>1</v>
      </c>
      <c r="T112" s="61"/>
      <c r="U112" s="61"/>
      <c r="V112" s="61"/>
      <c r="W112" s="61"/>
      <c r="X112" s="61"/>
      <c r="Y112" s="59">
        <f>5070.7+162112.4</f>
        <v>167183.1</v>
      </c>
      <c r="Z112" s="62">
        <f>Y112</f>
        <v>167183.1</v>
      </c>
      <c r="AA112" s="57">
        <v>2020</v>
      </c>
      <c r="AB112" s="37"/>
      <c r="AC112" s="74"/>
      <c r="AD112" s="37"/>
    </row>
    <row r="113" spans="1:32" s="38" customFormat="1" ht="30" x14ac:dyDescent="0.25">
      <c r="A113" s="35"/>
      <c r="B113" s="35"/>
      <c r="C113" s="35"/>
      <c r="D113" s="35"/>
      <c r="E113" s="35"/>
      <c r="F113" s="35"/>
      <c r="G113" s="35"/>
      <c r="H113" s="35"/>
      <c r="I113" s="36"/>
      <c r="J113" s="35"/>
      <c r="K113" s="35"/>
      <c r="L113" s="35"/>
      <c r="M113" s="35"/>
      <c r="N113" s="35"/>
      <c r="O113" s="35"/>
      <c r="P113" s="35"/>
      <c r="Q113" s="35"/>
      <c r="R113" s="88" t="s">
        <v>273</v>
      </c>
      <c r="S113" s="79" t="s">
        <v>266</v>
      </c>
      <c r="T113" s="21"/>
      <c r="U113" s="21"/>
      <c r="V113" s="21"/>
      <c r="W113" s="21"/>
      <c r="X113" s="21"/>
      <c r="Y113" s="89">
        <v>88</v>
      </c>
      <c r="Z113" s="83">
        <f>Y113</f>
        <v>88</v>
      </c>
      <c r="AA113" s="15">
        <v>2020</v>
      </c>
      <c r="AB113" s="37"/>
      <c r="AC113" s="74"/>
      <c r="AD113" s="37"/>
    </row>
    <row r="114" spans="1:32" s="38" customFormat="1" ht="31.5" x14ac:dyDescent="0.25">
      <c r="A114" s="55" t="s">
        <v>17</v>
      </c>
      <c r="B114" s="55" t="s">
        <v>18</v>
      </c>
      <c r="C114" s="55" t="s">
        <v>19</v>
      </c>
      <c r="D114" s="55" t="s">
        <v>17</v>
      </c>
      <c r="E114" s="55" t="s">
        <v>27</v>
      </c>
      <c r="F114" s="55" t="s">
        <v>17</v>
      </c>
      <c r="G114" s="55" t="s">
        <v>26</v>
      </c>
      <c r="H114" s="55" t="s">
        <v>17</v>
      </c>
      <c r="I114" s="55" t="s">
        <v>25</v>
      </c>
      <c r="J114" s="55" t="s">
        <v>18</v>
      </c>
      <c r="K114" s="55" t="s">
        <v>17</v>
      </c>
      <c r="L114" s="55" t="s">
        <v>18</v>
      </c>
      <c r="M114" s="55" t="s">
        <v>17</v>
      </c>
      <c r="N114" s="55" t="s">
        <v>17</v>
      </c>
      <c r="O114" s="55" t="s">
        <v>17</v>
      </c>
      <c r="P114" s="55" t="s">
        <v>17</v>
      </c>
      <c r="Q114" s="55" t="s">
        <v>17</v>
      </c>
      <c r="R114" s="90" t="s">
        <v>277</v>
      </c>
      <c r="S114" s="78" t="s">
        <v>1</v>
      </c>
      <c r="T114" s="62"/>
      <c r="U114" s="62"/>
      <c r="V114" s="62"/>
      <c r="W114" s="62"/>
      <c r="X114" s="62"/>
      <c r="Y114" s="59">
        <f>SUM(Y115:Y116)</f>
        <v>14631.1</v>
      </c>
      <c r="Z114" s="59">
        <f>Y114</f>
        <v>14631.1</v>
      </c>
      <c r="AA114" s="57">
        <v>2020</v>
      </c>
      <c r="AB114" s="37"/>
      <c r="AC114" s="74"/>
      <c r="AD114" s="37"/>
    </row>
    <row r="115" spans="1:32" s="38" customFormat="1" ht="31.5" x14ac:dyDescent="0.25">
      <c r="A115" s="55" t="s">
        <v>17</v>
      </c>
      <c r="B115" s="55" t="s">
        <v>18</v>
      </c>
      <c r="C115" s="55" t="s">
        <v>19</v>
      </c>
      <c r="D115" s="55" t="s">
        <v>17</v>
      </c>
      <c r="E115" s="55" t="s">
        <v>27</v>
      </c>
      <c r="F115" s="55" t="s">
        <v>17</v>
      </c>
      <c r="G115" s="55" t="s">
        <v>26</v>
      </c>
      <c r="H115" s="55" t="s">
        <v>17</v>
      </c>
      <c r="I115" s="55" t="s">
        <v>25</v>
      </c>
      <c r="J115" s="55" t="s">
        <v>18</v>
      </c>
      <c r="K115" s="55" t="s">
        <v>17</v>
      </c>
      <c r="L115" s="55" t="s">
        <v>18</v>
      </c>
      <c r="M115" s="55" t="s">
        <v>17</v>
      </c>
      <c r="N115" s="55" t="s">
        <v>17</v>
      </c>
      <c r="O115" s="55" t="s">
        <v>17</v>
      </c>
      <c r="P115" s="55" t="s">
        <v>17</v>
      </c>
      <c r="Q115" s="55" t="s">
        <v>27</v>
      </c>
      <c r="R115" s="90" t="s">
        <v>277</v>
      </c>
      <c r="S115" s="78" t="s">
        <v>1</v>
      </c>
      <c r="T115" s="61"/>
      <c r="U115" s="61"/>
      <c r="V115" s="61"/>
      <c r="W115" s="61"/>
      <c r="X115" s="61"/>
      <c r="Y115" s="58">
        <v>2579.1</v>
      </c>
      <c r="Z115" s="59">
        <f t="shared" ref="Z115:Z116" si="11">Y115</f>
        <v>2579.1</v>
      </c>
      <c r="AA115" s="57">
        <v>2020</v>
      </c>
      <c r="AB115" s="37"/>
      <c r="AC115" s="74"/>
      <c r="AD115" s="37"/>
    </row>
    <row r="116" spans="1:32" s="38" customFormat="1" ht="31.5" x14ac:dyDescent="0.25">
      <c r="A116" s="55" t="s">
        <v>17</v>
      </c>
      <c r="B116" s="55" t="s">
        <v>18</v>
      </c>
      <c r="C116" s="55" t="s">
        <v>19</v>
      </c>
      <c r="D116" s="55" t="s">
        <v>17</v>
      </c>
      <c r="E116" s="55" t="s">
        <v>27</v>
      </c>
      <c r="F116" s="55" t="s">
        <v>17</v>
      </c>
      <c r="G116" s="55" t="s">
        <v>26</v>
      </c>
      <c r="H116" s="55" t="s">
        <v>17</v>
      </c>
      <c r="I116" s="55" t="s">
        <v>25</v>
      </c>
      <c r="J116" s="55" t="s">
        <v>18</v>
      </c>
      <c r="K116" s="55" t="s">
        <v>17</v>
      </c>
      <c r="L116" s="55" t="s">
        <v>18</v>
      </c>
      <c r="M116" s="55" t="s">
        <v>160</v>
      </c>
      <c r="N116" s="55" t="s">
        <v>17</v>
      </c>
      <c r="O116" s="55" t="s">
        <v>25</v>
      </c>
      <c r="P116" s="55" t="s">
        <v>24</v>
      </c>
      <c r="Q116" s="55" t="s">
        <v>280</v>
      </c>
      <c r="R116" s="90" t="s">
        <v>277</v>
      </c>
      <c r="S116" s="78" t="s">
        <v>1</v>
      </c>
      <c r="T116" s="61"/>
      <c r="U116" s="61"/>
      <c r="V116" s="61"/>
      <c r="W116" s="61"/>
      <c r="X116" s="61"/>
      <c r="Y116" s="58">
        <v>12052</v>
      </c>
      <c r="Z116" s="59">
        <f t="shared" si="11"/>
        <v>12052</v>
      </c>
      <c r="AA116" s="57">
        <v>2020</v>
      </c>
      <c r="AB116" s="37"/>
      <c r="AC116" s="74"/>
      <c r="AD116" s="37"/>
    </row>
    <row r="117" spans="1:32" s="38" customFormat="1" ht="32.450000000000003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6"/>
      <c r="J117" s="35"/>
      <c r="K117" s="35"/>
      <c r="L117" s="35"/>
      <c r="M117" s="35"/>
      <c r="N117" s="35"/>
      <c r="O117" s="35"/>
      <c r="P117" s="35"/>
      <c r="Q117" s="35"/>
      <c r="R117" s="34" t="s">
        <v>58</v>
      </c>
      <c r="S117" s="15" t="s">
        <v>48</v>
      </c>
      <c r="T117" s="21"/>
      <c r="U117" s="21"/>
      <c r="V117" s="21"/>
      <c r="W117" s="21"/>
      <c r="X117" s="21"/>
      <c r="Y117" s="21">
        <v>1</v>
      </c>
      <c r="Z117" s="6">
        <v>1</v>
      </c>
      <c r="AA117" s="15">
        <v>2020</v>
      </c>
      <c r="AB117" s="37"/>
      <c r="AC117" s="74"/>
      <c r="AD117" s="37"/>
    </row>
    <row r="118" spans="1:32" s="82" customFormat="1" ht="31.5" x14ac:dyDescent="0.25">
      <c r="A118" s="55" t="s">
        <v>17</v>
      </c>
      <c r="B118" s="55" t="s">
        <v>18</v>
      </c>
      <c r="C118" s="55" t="s">
        <v>19</v>
      </c>
      <c r="D118" s="55" t="s">
        <v>17</v>
      </c>
      <c r="E118" s="55" t="s">
        <v>27</v>
      </c>
      <c r="F118" s="55" t="s">
        <v>17</v>
      </c>
      <c r="G118" s="55" t="s">
        <v>26</v>
      </c>
      <c r="H118" s="55" t="s">
        <v>17</v>
      </c>
      <c r="I118" s="55" t="s">
        <v>25</v>
      </c>
      <c r="J118" s="55" t="s">
        <v>18</v>
      </c>
      <c r="K118" s="55" t="s">
        <v>17</v>
      </c>
      <c r="L118" s="55" t="s">
        <v>18</v>
      </c>
      <c r="M118" s="55" t="s">
        <v>17</v>
      </c>
      <c r="N118" s="55" t="s">
        <v>17</v>
      </c>
      <c r="O118" s="55" t="s">
        <v>17</v>
      </c>
      <c r="P118" s="55" t="s">
        <v>17</v>
      </c>
      <c r="Q118" s="55" t="s">
        <v>24</v>
      </c>
      <c r="R118" s="90" t="s">
        <v>278</v>
      </c>
      <c r="S118" s="78" t="s">
        <v>1</v>
      </c>
      <c r="T118" s="62"/>
      <c r="U118" s="62"/>
      <c r="V118" s="62"/>
      <c r="W118" s="62"/>
      <c r="X118" s="62"/>
      <c r="Y118" s="59">
        <v>2700</v>
      </c>
      <c r="Z118" s="59">
        <f>Y118</f>
        <v>2700</v>
      </c>
      <c r="AA118" s="57">
        <v>2020</v>
      </c>
      <c r="AB118" s="80"/>
      <c r="AC118" s="81"/>
      <c r="AD118" s="80"/>
    </row>
    <row r="119" spans="1:32" s="38" customFormat="1" ht="32.450000000000003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6"/>
      <c r="J119" s="35"/>
      <c r="K119" s="35"/>
      <c r="L119" s="35"/>
      <c r="M119" s="35"/>
      <c r="N119" s="35"/>
      <c r="O119" s="35"/>
      <c r="P119" s="35"/>
      <c r="Q119" s="35"/>
      <c r="R119" s="34" t="s">
        <v>58</v>
      </c>
      <c r="S119" s="15" t="s">
        <v>48</v>
      </c>
      <c r="T119" s="21"/>
      <c r="U119" s="21"/>
      <c r="V119" s="21"/>
      <c r="W119" s="21"/>
      <c r="X119" s="21"/>
      <c r="Y119" s="21">
        <v>1</v>
      </c>
      <c r="Z119" s="6">
        <v>1</v>
      </c>
      <c r="AA119" s="15">
        <v>2020</v>
      </c>
      <c r="AB119" s="37"/>
      <c r="AC119" s="74"/>
      <c r="AD119" s="37"/>
    </row>
    <row r="120" spans="1:32" s="38" customFormat="1" ht="44.25" x14ac:dyDescent="0.25">
      <c r="A120" s="55" t="s">
        <v>17</v>
      </c>
      <c r="B120" s="55" t="s">
        <v>18</v>
      </c>
      <c r="C120" s="55" t="s">
        <v>19</v>
      </c>
      <c r="D120" s="55" t="s">
        <v>17</v>
      </c>
      <c r="E120" s="55" t="s">
        <v>27</v>
      </c>
      <c r="F120" s="55" t="s">
        <v>17</v>
      </c>
      <c r="G120" s="55" t="s">
        <v>26</v>
      </c>
      <c r="H120" s="55" t="s">
        <v>17</v>
      </c>
      <c r="I120" s="55" t="s">
        <v>25</v>
      </c>
      <c r="J120" s="55" t="s">
        <v>18</v>
      </c>
      <c r="K120" s="55" t="s">
        <v>17</v>
      </c>
      <c r="L120" s="55" t="s">
        <v>18</v>
      </c>
      <c r="M120" s="55" t="s">
        <v>18</v>
      </c>
      <c r="N120" s="55" t="s">
        <v>17</v>
      </c>
      <c r="O120" s="55" t="s">
        <v>25</v>
      </c>
      <c r="P120" s="55" t="s">
        <v>24</v>
      </c>
      <c r="Q120" s="55" t="s">
        <v>219</v>
      </c>
      <c r="R120" s="60" t="s">
        <v>274</v>
      </c>
      <c r="S120" s="78" t="s">
        <v>1</v>
      </c>
      <c r="T120" s="62"/>
      <c r="U120" s="62"/>
      <c r="V120" s="62"/>
      <c r="W120" s="62"/>
      <c r="X120" s="59">
        <v>1000</v>
      </c>
      <c r="Y120" s="59">
        <v>1000</v>
      </c>
      <c r="Z120" s="59">
        <f>Y120+X120</f>
        <v>2000</v>
      </c>
      <c r="AA120" s="57">
        <v>2020</v>
      </c>
      <c r="AB120" s="37"/>
      <c r="AC120" s="74"/>
      <c r="AD120" s="37"/>
    </row>
    <row r="121" spans="1:32" s="38" customFormat="1" ht="32.450000000000003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6"/>
      <c r="J121" s="35"/>
      <c r="K121" s="35"/>
      <c r="L121" s="35"/>
      <c r="M121" s="35"/>
      <c r="N121" s="35"/>
      <c r="O121" s="35"/>
      <c r="P121" s="35"/>
      <c r="Q121" s="35"/>
      <c r="R121" s="34" t="s">
        <v>58</v>
      </c>
      <c r="S121" s="15" t="s">
        <v>48</v>
      </c>
      <c r="T121" s="21"/>
      <c r="U121" s="21"/>
      <c r="V121" s="21"/>
      <c r="W121" s="21"/>
      <c r="X121" s="21">
        <v>1</v>
      </c>
      <c r="Y121" s="21">
        <v>1</v>
      </c>
      <c r="Z121" s="6">
        <v>1</v>
      </c>
      <c r="AA121" s="15">
        <v>2020</v>
      </c>
      <c r="AB121" s="37"/>
      <c r="AC121" s="74"/>
      <c r="AD121" s="37"/>
    </row>
    <row r="122" spans="1:32" s="51" customFormat="1" ht="42.75" x14ac:dyDescent="0.25">
      <c r="A122" s="49" t="s">
        <v>17</v>
      </c>
      <c r="B122" s="49" t="s">
        <v>18</v>
      </c>
      <c r="C122" s="49" t="s">
        <v>19</v>
      </c>
      <c r="D122" s="49" t="s">
        <v>17</v>
      </c>
      <c r="E122" s="49" t="s">
        <v>27</v>
      </c>
      <c r="F122" s="49" t="s">
        <v>17</v>
      </c>
      <c r="G122" s="49" t="s">
        <v>26</v>
      </c>
      <c r="H122" s="49" t="s">
        <v>17</v>
      </c>
      <c r="I122" s="49" t="s">
        <v>25</v>
      </c>
      <c r="J122" s="49" t="s">
        <v>18</v>
      </c>
      <c r="K122" s="49" t="s">
        <v>17</v>
      </c>
      <c r="L122" s="49" t="s">
        <v>19</v>
      </c>
      <c r="M122" s="49" t="s">
        <v>17</v>
      </c>
      <c r="N122" s="49" t="s">
        <v>17</v>
      </c>
      <c r="O122" s="49" t="s">
        <v>17</v>
      </c>
      <c r="P122" s="49" t="s">
        <v>17</v>
      </c>
      <c r="Q122" s="49" t="s">
        <v>17</v>
      </c>
      <c r="R122" s="50" t="s">
        <v>31</v>
      </c>
      <c r="S122" s="26" t="s">
        <v>53</v>
      </c>
      <c r="T122" s="16">
        <f>T127+T144</f>
        <v>259621.5</v>
      </c>
      <c r="U122" s="16">
        <f>U127+U144</f>
        <v>238774.5</v>
      </c>
      <c r="V122" s="16">
        <f>V126+V144</f>
        <v>637877.69999999995</v>
      </c>
      <c r="W122" s="16">
        <f>W126+W144</f>
        <v>235278.7</v>
      </c>
      <c r="X122" s="16">
        <f>X126+X144+X181</f>
        <v>1008896</v>
      </c>
      <c r="Y122" s="16">
        <f>Y126+Y181</f>
        <v>983781.5</v>
      </c>
      <c r="Z122" s="16">
        <f>T122+U122+V122+W122+X122+Y122</f>
        <v>3364229.9</v>
      </c>
      <c r="AA122" s="26">
        <v>2020</v>
      </c>
      <c r="AB122" s="37"/>
      <c r="AC122" s="74"/>
      <c r="AD122" s="37"/>
      <c r="AE122" s="38"/>
      <c r="AF122" s="38"/>
    </row>
    <row r="123" spans="1:32" s="2" customFormat="1" ht="43.1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6"/>
      <c r="J123" s="35"/>
      <c r="K123" s="35"/>
      <c r="L123" s="35"/>
      <c r="M123" s="35"/>
      <c r="N123" s="35"/>
      <c r="O123" s="35"/>
      <c r="P123" s="35"/>
      <c r="Q123" s="35"/>
      <c r="R123" s="34" t="s">
        <v>89</v>
      </c>
      <c r="S123" s="15" t="s">
        <v>54</v>
      </c>
      <c r="T123" s="8">
        <f>T138+T158</f>
        <v>223.1</v>
      </c>
      <c r="U123" s="8">
        <f>U138+U177</f>
        <v>315.7</v>
      </c>
      <c r="V123" s="8">
        <f>V138+V177</f>
        <v>104</v>
      </c>
      <c r="W123" s="8">
        <f>W138+W177</f>
        <v>134.80000000000001</v>
      </c>
      <c r="X123" s="8">
        <f>X138+X177</f>
        <v>12.1</v>
      </c>
      <c r="Y123" s="98"/>
      <c r="Z123" s="5">
        <f>T123+U123+V123+W123+X123+Y123</f>
        <v>789.69999999999993</v>
      </c>
      <c r="AA123" s="15">
        <v>2019</v>
      </c>
      <c r="AB123" s="37"/>
      <c r="AC123" s="74"/>
      <c r="AD123" s="37"/>
      <c r="AE123" s="38"/>
      <c r="AF123" s="38"/>
    </row>
    <row r="124" spans="1:32" s="2" customFormat="1" ht="34.1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6"/>
      <c r="J124" s="35"/>
      <c r="K124" s="35"/>
      <c r="L124" s="35"/>
      <c r="M124" s="35"/>
      <c r="N124" s="35"/>
      <c r="O124" s="35"/>
      <c r="P124" s="35"/>
      <c r="Q124" s="35"/>
      <c r="R124" s="34" t="s">
        <v>228</v>
      </c>
      <c r="S124" s="15" t="s">
        <v>54</v>
      </c>
      <c r="T124" s="8"/>
      <c r="U124" s="8"/>
      <c r="V124" s="8"/>
      <c r="W124" s="8">
        <f>W141+W180</f>
        <v>20.7</v>
      </c>
      <c r="X124" s="8"/>
      <c r="Y124" s="8">
        <f>Y141+Y180</f>
        <v>0.3</v>
      </c>
      <c r="Z124" s="5">
        <f>T124+U124+V124+W124+X124+Y124</f>
        <v>21</v>
      </c>
      <c r="AA124" s="15">
        <v>2020</v>
      </c>
      <c r="AB124" s="37"/>
      <c r="AC124" s="74"/>
      <c r="AD124" s="37"/>
      <c r="AE124" s="38"/>
      <c r="AF124" s="38"/>
    </row>
    <row r="125" spans="1:32" s="2" customFormat="1" ht="45" x14ac:dyDescent="0.25">
      <c r="A125" s="35"/>
      <c r="B125" s="35"/>
      <c r="C125" s="35"/>
      <c r="D125" s="35"/>
      <c r="E125" s="35"/>
      <c r="F125" s="35"/>
      <c r="G125" s="35"/>
      <c r="H125" s="35"/>
      <c r="I125" s="36"/>
      <c r="J125" s="35"/>
      <c r="K125" s="35"/>
      <c r="L125" s="35"/>
      <c r="M125" s="35"/>
      <c r="N125" s="35"/>
      <c r="O125" s="35"/>
      <c r="P125" s="35"/>
      <c r="Q125" s="35"/>
      <c r="R125" s="17" t="s">
        <v>238</v>
      </c>
      <c r="S125" s="15" t="s">
        <v>5</v>
      </c>
      <c r="T125" s="8"/>
      <c r="U125" s="8"/>
      <c r="V125" s="8"/>
      <c r="W125" s="8"/>
      <c r="X125" s="8">
        <f>X184</f>
        <v>35.6</v>
      </c>
      <c r="Y125" s="8">
        <f>Y184</f>
        <v>61.6</v>
      </c>
      <c r="Z125" s="5">
        <f>X125+Y125</f>
        <v>97.2</v>
      </c>
      <c r="AA125" s="15">
        <v>2020</v>
      </c>
      <c r="AB125" s="37"/>
      <c r="AC125" s="74"/>
      <c r="AD125" s="37"/>
      <c r="AE125" s="38"/>
      <c r="AF125" s="38"/>
    </row>
    <row r="126" spans="1:32" s="2" customFormat="1" ht="30" x14ac:dyDescent="0.25">
      <c r="A126" s="55" t="s">
        <v>17</v>
      </c>
      <c r="B126" s="55" t="s">
        <v>18</v>
      </c>
      <c r="C126" s="55" t="s">
        <v>19</v>
      </c>
      <c r="D126" s="55" t="s">
        <v>17</v>
      </c>
      <c r="E126" s="55" t="s">
        <v>27</v>
      </c>
      <c r="F126" s="55" t="s">
        <v>17</v>
      </c>
      <c r="G126" s="55" t="s">
        <v>26</v>
      </c>
      <c r="H126" s="55" t="s">
        <v>17</v>
      </c>
      <c r="I126" s="55" t="s">
        <v>25</v>
      </c>
      <c r="J126" s="55" t="s">
        <v>18</v>
      </c>
      <c r="K126" s="55" t="s">
        <v>17</v>
      </c>
      <c r="L126" s="55" t="s">
        <v>19</v>
      </c>
      <c r="M126" s="55" t="s">
        <v>17</v>
      </c>
      <c r="N126" s="55" t="s">
        <v>17</v>
      </c>
      <c r="O126" s="55" t="s">
        <v>17</v>
      </c>
      <c r="P126" s="55" t="s">
        <v>17</v>
      </c>
      <c r="Q126" s="55" t="s">
        <v>17</v>
      </c>
      <c r="R126" s="56" t="s">
        <v>90</v>
      </c>
      <c r="S126" s="57" t="s">
        <v>53</v>
      </c>
      <c r="T126" s="59">
        <f>28017.3+2000-10639.7</f>
        <v>19377.599999999999</v>
      </c>
      <c r="U126" s="59">
        <f>10000+2950-1039.8-1000</f>
        <v>10910.2</v>
      </c>
      <c r="V126" s="59">
        <f>V127+V128</f>
        <v>7818.5</v>
      </c>
      <c r="W126" s="59">
        <f>W127+W128+W129+W130+W131+W132</f>
        <v>72494.600000000006</v>
      </c>
      <c r="X126" s="59">
        <f>X127+X128+X129+X130+X131+X132+X133+X134+X135+X136</f>
        <v>132155.70000000001</v>
      </c>
      <c r="Y126" s="59">
        <f>Y127+Y128+Y129+Y130+Y131+Y132+Y133+Y134+Y135+Y136</f>
        <v>117976</v>
      </c>
      <c r="Z126" s="59">
        <f>T126+U126+V126+W126+X126+Y126</f>
        <v>360732.60000000003</v>
      </c>
      <c r="AA126" s="57">
        <v>2020</v>
      </c>
      <c r="AB126" s="37"/>
      <c r="AC126" s="74"/>
      <c r="AD126" s="37"/>
      <c r="AE126" s="38"/>
      <c r="AF126" s="38"/>
    </row>
    <row r="127" spans="1:32" ht="30" x14ac:dyDescent="0.25">
      <c r="A127" s="55" t="s">
        <v>17</v>
      </c>
      <c r="B127" s="55" t="s">
        <v>18</v>
      </c>
      <c r="C127" s="55" t="s">
        <v>19</v>
      </c>
      <c r="D127" s="55" t="s">
        <v>17</v>
      </c>
      <c r="E127" s="55" t="s">
        <v>27</v>
      </c>
      <c r="F127" s="55" t="s">
        <v>17</v>
      </c>
      <c r="G127" s="55" t="s">
        <v>26</v>
      </c>
      <c r="H127" s="55" t="s">
        <v>17</v>
      </c>
      <c r="I127" s="55" t="s">
        <v>25</v>
      </c>
      <c r="J127" s="55" t="s">
        <v>18</v>
      </c>
      <c r="K127" s="55" t="s">
        <v>17</v>
      </c>
      <c r="L127" s="55" t="s">
        <v>19</v>
      </c>
      <c r="M127" s="55" t="s">
        <v>17</v>
      </c>
      <c r="N127" s="55" t="s">
        <v>17</v>
      </c>
      <c r="O127" s="55" t="s">
        <v>17</v>
      </c>
      <c r="P127" s="55" t="s">
        <v>17</v>
      </c>
      <c r="Q127" s="55" t="s">
        <v>17</v>
      </c>
      <c r="R127" s="56" t="s">
        <v>90</v>
      </c>
      <c r="S127" s="57" t="s">
        <v>53</v>
      </c>
      <c r="T127" s="58">
        <f>28017.3+2000-10639.7</f>
        <v>19377.599999999999</v>
      </c>
      <c r="U127" s="58">
        <f>10000+2950-1039.8-1000</f>
        <v>10910.2</v>
      </c>
      <c r="V127" s="58">
        <f>1121.5-1021.5+1021.5</f>
        <v>1121.5</v>
      </c>
      <c r="W127" s="58">
        <f>9035.6+3797.1-11656.7+5364.1-206-2400-1076-2089.3-100</f>
        <v>668.80000000000018</v>
      </c>
      <c r="X127" s="58">
        <f>3087.1+4037.3+151.3+213.6-2885.9-2250.7-4.7+151.7-147</f>
        <v>2352.6999999999998</v>
      </c>
      <c r="Y127" s="58">
        <v>12282.8</v>
      </c>
      <c r="Z127" s="59">
        <f>T127+U127+V127+W127+X127+Y127</f>
        <v>46713.599999999991</v>
      </c>
      <c r="AA127" s="57">
        <v>2020</v>
      </c>
      <c r="AB127" s="39"/>
    </row>
    <row r="128" spans="1:32" ht="30" x14ac:dyDescent="0.25">
      <c r="A128" s="55" t="s">
        <v>17</v>
      </c>
      <c r="B128" s="55" t="s">
        <v>18</v>
      </c>
      <c r="C128" s="55" t="s">
        <v>19</v>
      </c>
      <c r="D128" s="55" t="s">
        <v>17</v>
      </c>
      <c r="E128" s="55" t="s">
        <v>27</v>
      </c>
      <c r="F128" s="55" t="s">
        <v>17</v>
      </c>
      <c r="G128" s="55" t="s">
        <v>26</v>
      </c>
      <c r="H128" s="55" t="s">
        <v>17</v>
      </c>
      <c r="I128" s="55" t="s">
        <v>25</v>
      </c>
      <c r="J128" s="55" t="s">
        <v>18</v>
      </c>
      <c r="K128" s="55" t="s">
        <v>17</v>
      </c>
      <c r="L128" s="55" t="s">
        <v>19</v>
      </c>
      <c r="M128" s="55" t="s">
        <v>18</v>
      </c>
      <c r="N128" s="55" t="s">
        <v>17</v>
      </c>
      <c r="O128" s="55" t="s">
        <v>19</v>
      </c>
      <c r="P128" s="55" t="s">
        <v>17</v>
      </c>
      <c r="Q128" s="55" t="s">
        <v>186</v>
      </c>
      <c r="R128" s="56" t="s">
        <v>90</v>
      </c>
      <c r="S128" s="57" t="s">
        <v>53</v>
      </c>
      <c r="T128" s="58"/>
      <c r="U128" s="58"/>
      <c r="V128" s="58">
        <v>6697</v>
      </c>
      <c r="W128" s="58"/>
      <c r="X128" s="58"/>
      <c r="Y128" s="58"/>
      <c r="Z128" s="59">
        <f>V128</f>
        <v>6697</v>
      </c>
      <c r="AA128" s="57">
        <v>2017</v>
      </c>
      <c r="AB128" s="39"/>
    </row>
    <row r="129" spans="1:30" ht="60" x14ac:dyDescent="0.25">
      <c r="A129" s="55" t="s">
        <v>17</v>
      </c>
      <c r="B129" s="55" t="s">
        <v>18</v>
      </c>
      <c r="C129" s="55" t="s">
        <v>19</v>
      </c>
      <c r="D129" s="55" t="s">
        <v>17</v>
      </c>
      <c r="E129" s="55" t="s">
        <v>27</v>
      </c>
      <c r="F129" s="55" t="s">
        <v>17</v>
      </c>
      <c r="G129" s="55" t="s">
        <v>26</v>
      </c>
      <c r="H129" s="55" t="s">
        <v>17</v>
      </c>
      <c r="I129" s="55" t="s">
        <v>25</v>
      </c>
      <c r="J129" s="55" t="s">
        <v>18</v>
      </c>
      <c r="K129" s="55" t="s">
        <v>17</v>
      </c>
      <c r="L129" s="55" t="s">
        <v>19</v>
      </c>
      <c r="M129" s="55" t="s">
        <v>18</v>
      </c>
      <c r="N129" s="55" t="s">
        <v>17</v>
      </c>
      <c r="O129" s="55" t="s">
        <v>25</v>
      </c>
      <c r="P129" s="55" t="s">
        <v>24</v>
      </c>
      <c r="Q129" s="55" t="s">
        <v>27</v>
      </c>
      <c r="R129" s="56" t="s">
        <v>255</v>
      </c>
      <c r="S129" s="57" t="s">
        <v>53</v>
      </c>
      <c r="T129" s="58"/>
      <c r="U129" s="58"/>
      <c r="V129" s="58"/>
      <c r="W129" s="58">
        <f>64577.6</f>
        <v>64577.599999999999</v>
      </c>
      <c r="X129" s="58">
        <v>84736</v>
      </c>
      <c r="Y129" s="58">
        <v>84800</v>
      </c>
      <c r="Z129" s="59">
        <f>W129+X129+Y129</f>
        <v>234113.6</v>
      </c>
      <c r="AA129" s="57">
        <v>2020</v>
      </c>
      <c r="AB129" s="72">
        <v>211929.9</v>
      </c>
    </row>
    <row r="130" spans="1:30" ht="60" x14ac:dyDescent="0.25">
      <c r="A130" s="55" t="s">
        <v>17</v>
      </c>
      <c r="B130" s="55" t="s">
        <v>18</v>
      </c>
      <c r="C130" s="55" t="s">
        <v>19</v>
      </c>
      <c r="D130" s="55" t="s">
        <v>17</v>
      </c>
      <c r="E130" s="55" t="s">
        <v>27</v>
      </c>
      <c r="F130" s="55" t="s">
        <v>17</v>
      </c>
      <c r="G130" s="55" t="s">
        <v>26</v>
      </c>
      <c r="H130" s="55" t="s">
        <v>17</v>
      </c>
      <c r="I130" s="55" t="s">
        <v>25</v>
      </c>
      <c r="J130" s="55" t="s">
        <v>18</v>
      </c>
      <c r="K130" s="55" t="s">
        <v>17</v>
      </c>
      <c r="L130" s="55" t="s">
        <v>19</v>
      </c>
      <c r="M130" s="55" t="s">
        <v>160</v>
      </c>
      <c r="N130" s="55" t="s">
        <v>17</v>
      </c>
      <c r="O130" s="55" t="s">
        <v>25</v>
      </c>
      <c r="P130" s="55" t="s">
        <v>24</v>
      </c>
      <c r="Q130" s="55" t="s">
        <v>27</v>
      </c>
      <c r="R130" s="56" t="s">
        <v>256</v>
      </c>
      <c r="S130" s="57" t="s">
        <v>53</v>
      </c>
      <c r="T130" s="58"/>
      <c r="U130" s="58"/>
      <c r="V130" s="58"/>
      <c r="W130" s="58"/>
      <c r="X130" s="58">
        <f>41766.9-20582.9-308.5+107</f>
        <v>20982.5</v>
      </c>
      <c r="Y130" s="58">
        <v>20893.2</v>
      </c>
      <c r="Z130" s="59">
        <f>W130+X130+Y130</f>
        <v>41875.699999999997</v>
      </c>
      <c r="AA130" s="57">
        <v>2020</v>
      </c>
      <c r="AB130" s="72">
        <v>105920</v>
      </c>
      <c r="AC130" s="72">
        <f>AB130/AB129*100</f>
        <v>49.978790156556485</v>
      </c>
      <c r="AD130" s="73" t="s">
        <v>262</v>
      </c>
    </row>
    <row r="131" spans="1:30" ht="60" x14ac:dyDescent="0.25">
      <c r="A131" s="55" t="s">
        <v>17</v>
      </c>
      <c r="B131" s="55" t="s">
        <v>18</v>
      </c>
      <c r="C131" s="55" t="s">
        <v>19</v>
      </c>
      <c r="D131" s="55" t="s">
        <v>17</v>
      </c>
      <c r="E131" s="55" t="s">
        <v>27</v>
      </c>
      <c r="F131" s="55" t="s">
        <v>17</v>
      </c>
      <c r="G131" s="55" t="s">
        <v>26</v>
      </c>
      <c r="H131" s="55" t="s">
        <v>17</v>
      </c>
      <c r="I131" s="55" t="s">
        <v>25</v>
      </c>
      <c r="J131" s="55" t="s">
        <v>18</v>
      </c>
      <c r="K131" s="55" t="s">
        <v>17</v>
      </c>
      <c r="L131" s="55" t="s">
        <v>19</v>
      </c>
      <c r="M131" s="55" t="s">
        <v>18</v>
      </c>
      <c r="N131" s="55" t="s">
        <v>17</v>
      </c>
      <c r="O131" s="55" t="s">
        <v>25</v>
      </c>
      <c r="P131" s="55" t="s">
        <v>24</v>
      </c>
      <c r="Q131" s="55" t="s">
        <v>24</v>
      </c>
      <c r="R131" s="56" t="s">
        <v>257</v>
      </c>
      <c r="S131" s="57" t="s">
        <v>53</v>
      </c>
      <c r="T131" s="58"/>
      <c r="U131" s="58"/>
      <c r="V131" s="58"/>
      <c r="W131" s="58">
        <v>7248.2</v>
      </c>
      <c r="X131" s="58">
        <v>7984.5</v>
      </c>
      <c r="Y131" s="102"/>
      <c r="Z131" s="59">
        <f>W131+X131</f>
        <v>15232.7</v>
      </c>
      <c r="AA131" s="57">
        <v>2019</v>
      </c>
      <c r="AB131" s="72">
        <v>106009.9</v>
      </c>
      <c r="AC131" s="72">
        <f>AB131/AB129*100</f>
        <v>50.021209843443515</v>
      </c>
      <c r="AD131" s="73" t="s">
        <v>263</v>
      </c>
    </row>
    <row r="132" spans="1:30" ht="60" hidden="1" customHeight="1" x14ac:dyDescent="0.25">
      <c r="A132" s="55" t="s">
        <v>17</v>
      </c>
      <c r="B132" s="55" t="s">
        <v>18</v>
      </c>
      <c r="C132" s="55" t="s">
        <v>19</v>
      </c>
      <c r="D132" s="55" t="s">
        <v>17</v>
      </c>
      <c r="E132" s="55" t="s">
        <v>27</v>
      </c>
      <c r="F132" s="55" t="s">
        <v>17</v>
      </c>
      <c r="G132" s="55" t="s">
        <v>26</v>
      </c>
      <c r="H132" s="55" t="s">
        <v>17</v>
      </c>
      <c r="I132" s="55" t="s">
        <v>25</v>
      </c>
      <c r="J132" s="55" t="s">
        <v>18</v>
      </c>
      <c r="K132" s="55" t="s">
        <v>17</v>
      </c>
      <c r="L132" s="55" t="s">
        <v>19</v>
      </c>
      <c r="M132" s="55" t="s">
        <v>160</v>
      </c>
      <c r="N132" s="55" t="s">
        <v>17</v>
      </c>
      <c r="O132" s="55" t="s">
        <v>25</v>
      </c>
      <c r="P132" s="55" t="s">
        <v>24</v>
      </c>
      <c r="Q132" s="55" t="s">
        <v>24</v>
      </c>
      <c r="R132" s="76" t="s">
        <v>257</v>
      </c>
      <c r="S132" s="57" t="s">
        <v>53</v>
      </c>
      <c r="T132" s="58"/>
      <c r="U132" s="58"/>
      <c r="V132" s="58"/>
      <c r="W132" s="58"/>
      <c r="X132" s="58"/>
      <c r="Y132" s="102"/>
      <c r="Z132" s="59">
        <f>X132</f>
        <v>0</v>
      </c>
      <c r="AA132" s="57">
        <v>2019</v>
      </c>
      <c r="AB132" s="39"/>
    </row>
    <row r="133" spans="1:30" ht="60" x14ac:dyDescent="0.25">
      <c r="A133" s="55" t="s">
        <v>17</v>
      </c>
      <c r="B133" s="55" t="s">
        <v>18</v>
      </c>
      <c r="C133" s="55" t="s">
        <v>19</v>
      </c>
      <c r="D133" s="55" t="s">
        <v>17</v>
      </c>
      <c r="E133" s="55" t="s">
        <v>27</v>
      </c>
      <c r="F133" s="55" t="s">
        <v>17</v>
      </c>
      <c r="G133" s="55" t="s">
        <v>26</v>
      </c>
      <c r="H133" s="55" t="s">
        <v>17</v>
      </c>
      <c r="I133" s="55" t="s">
        <v>25</v>
      </c>
      <c r="J133" s="55" t="s">
        <v>18</v>
      </c>
      <c r="K133" s="55" t="s">
        <v>17</v>
      </c>
      <c r="L133" s="55" t="s">
        <v>19</v>
      </c>
      <c r="M133" s="55" t="s">
        <v>18</v>
      </c>
      <c r="N133" s="55" t="s">
        <v>17</v>
      </c>
      <c r="O133" s="55" t="s">
        <v>25</v>
      </c>
      <c r="P133" s="55" t="s">
        <v>24</v>
      </c>
      <c r="Q133" s="55" t="s">
        <v>248</v>
      </c>
      <c r="R133" s="56" t="s">
        <v>250</v>
      </c>
      <c r="S133" s="57" t="s">
        <v>53</v>
      </c>
      <c r="T133" s="58"/>
      <c r="U133" s="58"/>
      <c r="V133" s="58"/>
      <c r="W133" s="58"/>
      <c r="X133" s="58">
        <v>400</v>
      </c>
      <c r="Y133" s="102"/>
      <c r="Z133" s="59">
        <f>X133</f>
        <v>400</v>
      </c>
      <c r="AA133" s="57">
        <v>2019</v>
      </c>
      <c r="AB133" s="39"/>
    </row>
    <row r="134" spans="1:30" ht="60" x14ac:dyDescent="0.25">
      <c r="A134" s="55" t="s">
        <v>17</v>
      </c>
      <c r="B134" s="55" t="s">
        <v>18</v>
      </c>
      <c r="C134" s="55" t="s">
        <v>19</v>
      </c>
      <c r="D134" s="55" t="s">
        <v>17</v>
      </c>
      <c r="E134" s="55" t="s">
        <v>27</v>
      </c>
      <c r="F134" s="55" t="s">
        <v>17</v>
      </c>
      <c r="G134" s="55" t="s">
        <v>26</v>
      </c>
      <c r="H134" s="55" t="s">
        <v>17</v>
      </c>
      <c r="I134" s="55" t="s">
        <v>25</v>
      </c>
      <c r="J134" s="55" t="s">
        <v>18</v>
      </c>
      <c r="K134" s="55" t="s">
        <v>17</v>
      </c>
      <c r="L134" s="55" t="s">
        <v>19</v>
      </c>
      <c r="M134" s="55" t="s">
        <v>160</v>
      </c>
      <c r="N134" s="55" t="s">
        <v>17</v>
      </c>
      <c r="O134" s="55" t="s">
        <v>25</v>
      </c>
      <c r="P134" s="55" t="s">
        <v>24</v>
      </c>
      <c r="Q134" s="55" t="s">
        <v>248</v>
      </c>
      <c r="R134" s="56" t="s">
        <v>250</v>
      </c>
      <c r="S134" s="57" t="s">
        <v>53</v>
      </c>
      <c r="T134" s="58"/>
      <c r="U134" s="58"/>
      <c r="V134" s="58"/>
      <c r="W134" s="58"/>
      <c r="X134" s="58">
        <f>100-40+40</f>
        <v>100</v>
      </c>
      <c r="Y134" s="102"/>
      <c r="Z134" s="59">
        <f>X134</f>
        <v>100</v>
      </c>
      <c r="AA134" s="57">
        <v>2019</v>
      </c>
      <c r="AB134" s="39"/>
    </row>
    <row r="135" spans="1:30" ht="60" x14ac:dyDescent="0.25">
      <c r="A135" s="55" t="s">
        <v>17</v>
      </c>
      <c r="B135" s="55" t="s">
        <v>18</v>
      </c>
      <c r="C135" s="55" t="s">
        <v>19</v>
      </c>
      <c r="D135" s="55" t="s">
        <v>17</v>
      </c>
      <c r="E135" s="55" t="s">
        <v>27</v>
      </c>
      <c r="F135" s="55" t="s">
        <v>17</v>
      </c>
      <c r="G135" s="55" t="s">
        <v>26</v>
      </c>
      <c r="H135" s="55" t="s">
        <v>17</v>
      </c>
      <c r="I135" s="55" t="s">
        <v>25</v>
      </c>
      <c r="J135" s="55" t="s">
        <v>18</v>
      </c>
      <c r="K135" s="55" t="s">
        <v>17</v>
      </c>
      <c r="L135" s="55" t="s">
        <v>19</v>
      </c>
      <c r="M135" s="55" t="s">
        <v>18</v>
      </c>
      <c r="N135" s="55" t="s">
        <v>17</v>
      </c>
      <c r="O135" s="55" t="s">
        <v>25</v>
      </c>
      <c r="P135" s="55" t="s">
        <v>24</v>
      </c>
      <c r="Q135" s="55" t="s">
        <v>249</v>
      </c>
      <c r="R135" s="56" t="s">
        <v>251</v>
      </c>
      <c r="S135" s="57" t="s">
        <v>53</v>
      </c>
      <c r="T135" s="58"/>
      <c r="U135" s="58"/>
      <c r="V135" s="58"/>
      <c r="W135" s="58"/>
      <c r="X135" s="58">
        <v>15600</v>
      </c>
      <c r="Y135" s="102"/>
      <c r="Z135" s="59">
        <f>X135</f>
        <v>15600</v>
      </c>
      <c r="AA135" s="57">
        <v>2019</v>
      </c>
      <c r="AB135" s="39"/>
    </row>
    <row r="136" spans="1:30" ht="60" hidden="1" x14ac:dyDescent="0.25">
      <c r="A136" s="55" t="s">
        <v>17</v>
      </c>
      <c r="B136" s="55" t="s">
        <v>18</v>
      </c>
      <c r="C136" s="55" t="s">
        <v>19</v>
      </c>
      <c r="D136" s="55" t="s">
        <v>17</v>
      </c>
      <c r="E136" s="55" t="s">
        <v>27</v>
      </c>
      <c r="F136" s="55" t="s">
        <v>17</v>
      </c>
      <c r="G136" s="55" t="s">
        <v>26</v>
      </c>
      <c r="H136" s="55" t="s">
        <v>17</v>
      </c>
      <c r="I136" s="55" t="s">
        <v>25</v>
      </c>
      <c r="J136" s="55" t="s">
        <v>18</v>
      </c>
      <c r="K136" s="55" t="s">
        <v>17</v>
      </c>
      <c r="L136" s="55" t="s">
        <v>19</v>
      </c>
      <c r="M136" s="55" t="s">
        <v>160</v>
      </c>
      <c r="N136" s="55" t="s">
        <v>17</v>
      </c>
      <c r="O136" s="55" t="s">
        <v>25</v>
      </c>
      <c r="P136" s="55" t="s">
        <v>24</v>
      </c>
      <c r="Q136" s="55" t="s">
        <v>249</v>
      </c>
      <c r="R136" s="76" t="s">
        <v>251</v>
      </c>
      <c r="S136" s="57" t="s">
        <v>53</v>
      </c>
      <c r="T136" s="58"/>
      <c r="U136" s="58"/>
      <c r="V136" s="58"/>
      <c r="W136" s="58"/>
      <c r="X136" s="58"/>
      <c r="Y136" s="102"/>
      <c r="Z136" s="59">
        <f>X136</f>
        <v>0</v>
      </c>
      <c r="AA136" s="57">
        <v>2019</v>
      </c>
      <c r="AB136" s="39"/>
    </row>
    <row r="137" spans="1:30" ht="27.6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6"/>
      <c r="J137" s="35"/>
      <c r="K137" s="35"/>
      <c r="L137" s="35"/>
      <c r="M137" s="35"/>
      <c r="N137" s="35"/>
      <c r="O137" s="35"/>
      <c r="P137" s="35"/>
      <c r="Q137" s="35"/>
      <c r="R137" s="34" t="s">
        <v>91</v>
      </c>
      <c r="S137" s="15" t="s">
        <v>49</v>
      </c>
      <c r="T137" s="21">
        <v>2</v>
      </c>
      <c r="U137" s="21">
        <v>1</v>
      </c>
      <c r="V137" s="21"/>
      <c r="W137" s="21"/>
      <c r="X137" s="21">
        <v>1</v>
      </c>
      <c r="Y137" s="99"/>
      <c r="Z137" s="6">
        <f>T137+U137+V137+W137+X137+Y137</f>
        <v>4</v>
      </c>
      <c r="AA137" s="15">
        <v>2019</v>
      </c>
      <c r="AB137" s="39"/>
    </row>
    <row r="138" spans="1:30" ht="45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17" t="s">
        <v>92</v>
      </c>
      <c r="S138" s="15" t="s">
        <v>54</v>
      </c>
      <c r="T138" s="8">
        <v>8</v>
      </c>
      <c r="U138" s="8">
        <v>6.8</v>
      </c>
      <c r="V138" s="8"/>
      <c r="W138" s="8"/>
      <c r="X138" s="8"/>
      <c r="Y138" s="98"/>
      <c r="Z138" s="5">
        <f>T138+U138+V138+W138+X138+Y138</f>
        <v>14.8</v>
      </c>
      <c r="AA138" s="15">
        <v>2016</v>
      </c>
    </row>
    <row r="139" spans="1:30" ht="30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17" t="s">
        <v>187</v>
      </c>
      <c r="S139" s="15" t="s">
        <v>49</v>
      </c>
      <c r="T139" s="21"/>
      <c r="U139" s="21"/>
      <c r="V139" s="21"/>
      <c r="W139" s="21"/>
      <c r="X139" s="21"/>
      <c r="Y139" s="21">
        <v>1</v>
      </c>
      <c r="Z139" s="6">
        <f>X139+Y139</f>
        <v>1</v>
      </c>
      <c r="AA139" s="15">
        <v>2020</v>
      </c>
    </row>
    <row r="140" spans="1:30" ht="30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17" t="s">
        <v>188</v>
      </c>
      <c r="S140" s="15" t="s">
        <v>22</v>
      </c>
      <c r="T140" s="8"/>
      <c r="U140" s="8"/>
      <c r="V140" s="8"/>
      <c r="W140" s="8"/>
      <c r="X140" s="8"/>
      <c r="Y140" s="8">
        <v>168</v>
      </c>
      <c r="Z140" s="5">
        <f>X140+Y140</f>
        <v>168</v>
      </c>
      <c r="AA140" s="15">
        <v>2020</v>
      </c>
    </row>
    <row r="141" spans="1:30" ht="30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17" t="s">
        <v>227</v>
      </c>
      <c r="S141" s="15" t="s">
        <v>54</v>
      </c>
      <c r="T141" s="8"/>
      <c r="U141" s="8"/>
      <c r="V141" s="8"/>
      <c r="W141" s="8"/>
      <c r="X141" s="8"/>
      <c r="Y141" s="8">
        <v>0.3</v>
      </c>
      <c r="Z141" s="5">
        <f>W141+X141+Y141</f>
        <v>0.3</v>
      </c>
      <c r="AA141" s="15">
        <v>2020</v>
      </c>
    </row>
    <row r="142" spans="1:30" ht="29.25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4" t="s">
        <v>246</v>
      </c>
      <c r="S142" s="15" t="s">
        <v>48</v>
      </c>
      <c r="T142" s="8"/>
      <c r="U142" s="21"/>
      <c r="V142" s="18"/>
      <c r="W142" s="21">
        <v>2</v>
      </c>
      <c r="X142" s="8"/>
      <c r="Y142" s="8"/>
      <c r="Z142" s="6">
        <f>T142+U142+V142+W142+X142+Y142</f>
        <v>2</v>
      </c>
      <c r="AA142" s="15">
        <v>2018</v>
      </c>
    </row>
    <row r="143" spans="1:30" ht="30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17" t="s">
        <v>261</v>
      </c>
      <c r="S143" s="15" t="s">
        <v>4</v>
      </c>
      <c r="T143" s="21"/>
      <c r="U143" s="21"/>
      <c r="V143" s="21"/>
      <c r="W143" s="8"/>
      <c r="X143" s="8">
        <v>25</v>
      </c>
      <c r="Y143" s="8">
        <v>75</v>
      </c>
      <c r="Z143" s="5">
        <f>W143+X143+Y143</f>
        <v>100</v>
      </c>
      <c r="AA143" s="18">
        <v>2020</v>
      </c>
    </row>
    <row r="144" spans="1:30" ht="30" x14ac:dyDescent="0.25">
      <c r="A144" s="55"/>
      <c r="B144" s="55"/>
      <c r="C144" s="55"/>
      <c r="D144" s="55" t="s">
        <v>17</v>
      </c>
      <c r="E144" s="55" t="s">
        <v>27</v>
      </c>
      <c r="F144" s="55" t="s">
        <v>17</v>
      </c>
      <c r="G144" s="55" t="s">
        <v>26</v>
      </c>
      <c r="H144" s="55" t="s">
        <v>17</v>
      </c>
      <c r="I144" s="55" t="s">
        <v>25</v>
      </c>
      <c r="J144" s="55" t="s">
        <v>18</v>
      </c>
      <c r="K144" s="55" t="s">
        <v>17</v>
      </c>
      <c r="L144" s="55" t="s">
        <v>19</v>
      </c>
      <c r="M144" s="55" t="s">
        <v>17</v>
      </c>
      <c r="N144" s="55" t="s">
        <v>17</v>
      </c>
      <c r="O144" s="55" t="s">
        <v>17</v>
      </c>
      <c r="P144" s="55" t="s">
        <v>17</v>
      </c>
      <c r="Q144" s="55" t="s">
        <v>17</v>
      </c>
      <c r="R144" s="56" t="s">
        <v>93</v>
      </c>
      <c r="S144" s="57" t="s">
        <v>53</v>
      </c>
      <c r="T144" s="59">
        <f>T145+T146</f>
        <v>240243.9</v>
      </c>
      <c r="U144" s="59">
        <f>U159+U161+U164+U165+U166</f>
        <v>227864.3</v>
      </c>
      <c r="V144" s="59">
        <f>V145+V146+V147+V148+V149+V150+V151+V152+V153</f>
        <v>630059.19999999995</v>
      </c>
      <c r="W144" s="59">
        <f>W159+W161+W163</f>
        <v>162784.1</v>
      </c>
      <c r="X144" s="59">
        <f>X159+X161+X163</f>
        <v>24916.7</v>
      </c>
      <c r="Y144" s="101"/>
      <c r="Z144" s="59">
        <f>Z145+Z146+Z147+Z148+Z149+Z150+Z151+Z152+Z153+Z154+Z155+Z156+Z157</f>
        <v>1285868.2</v>
      </c>
      <c r="AA144" s="57">
        <v>2019</v>
      </c>
    </row>
    <row r="145" spans="1:27" ht="30" x14ac:dyDescent="0.25">
      <c r="A145" s="55"/>
      <c r="B145" s="55"/>
      <c r="C145" s="55"/>
      <c r="D145" s="55" t="s">
        <v>17</v>
      </c>
      <c r="E145" s="55" t="s">
        <v>27</v>
      </c>
      <c r="F145" s="55" t="s">
        <v>17</v>
      </c>
      <c r="G145" s="55" t="s">
        <v>26</v>
      </c>
      <c r="H145" s="55" t="s">
        <v>17</v>
      </c>
      <c r="I145" s="55" t="s">
        <v>25</v>
      </c>
      <c r="J145" s="55" t="s">
        <v>18</v>
      </c>
      <c r="K145" s="55" t="s">
        <v>19</v>
      </c>
      <c r="L145" s="55" t="s">
        <v>17</v>
      </c>
      <c r="M145" s="55" t="s">
        <v>17</v>
      </c>
      <c r="N145" s="55" t="s">
        <v>17</v>
      </c>
      <c r="O145" s="55" t="s">
        <v>17</v>
      </c>
      <c r="P145" s="55" t="s">
        <v>17</v>
      </c>
      <c r="Q145" s="55" t="s">
        <v>17</v>
      </c>
      <c r="R145" s="56" t="s">
        <v>93</v>
      </c>
      <c r="S145" s="57" t="s">
        <v>53</v>
      </c>
      <c r="T145" s="58">
        <f>T159+T161+T164</f>
        <v>206053.3</v>
      </c>
      <c r="U145" s="58">
        <f>U164</f>
        <v>27864.3</v>
      </c>
      <c r="V145" s="58">
        <f>V164</f>
        <v>5956.0999999999995</v>
      </c>
      <c r="W145" s="58">
        <f>W164</f>
        <v>12432.100000000002</v>
      </c>
      <c r="X145" s="58">
        <f>X164</f>
        <v>508.9</v>
      </c>
      <c r="Y145" s="102"/>
      <c r="Z145" s="59">
        <f>T145+U145+V145+W145+X145+Y145</f>
        <v>252814.69999999998</v>
      </c>
      <c r="AA145" s="57">
        <v>2019</v>
      </c>
    </row>
    <row r="146" spans="1:27" ht="30" x14ac:dyDescent="0.25">
      <c r="A146" s="55"/>
      <c r="B146" s="55"/>
      <c r="C146" s="55"/>
      <c r="D146" s="55" t="s">
        <v>17</v>
      </c>
      <c r="E146" s="55" t="s">
        <v>27</v>
      </c>
      <c r="F146" s="55" t="s">
        <v>17</v>
      </c>
      <c r="G146" s="55" t="s">
        <v>26</v>
      </c>
      <c r="H146" s="55" t="s">
        <v>17</v>
      </c>
      <c r="I146" s="55" t="s">
        <v>25</v>
      </c>
      <c r="J146" s="55" t="s">
        <v>18</v>
      </c>
      <c r="K146" s="55" t="s">
        <v>29</v>
      </c>
      <c r="L146" s="55" t="s">
        <v>27</v>
      </c>
      <c r="M146" s="55" t="s">
        <v>17</v>
      </c>
      <c r="N146" s="55" t="s">
        <v>19</v>
      </c>
      <c r="O146" s="55" t="s">
        <v>17</v>
      </c>
      <c r="P146" s="55" t="s">
        <v>17</v>
      </c>
      <c r="Q146" s="55" t="s">
        <v>17</v>
      </c>
      <c r="R146" s="56" t="s">
        <v>93</v>
      </c>
      <c r="S146" s="57" t="s">
        <v>53</v>
      </c>
      <c r="T146" s="58">
        <f>T165</f>
        <v>34190.6</v>
      </c>
      <c r="U146" s="58"/>
      <c r="V146" s="58"/>
      <c r="W146" s="58"/>
      <c r="X146" s="58"/>
      <c r="Y146" s="102"/>
      <c r="Z146" s="59">
        <f>T146+U146+V146+W146+X146+Y146</f>
        <v>34190.6</v>
      </c>
      <c r="AA146" s="57">
        <v>2015</v>
      </c>
    </row>
    <row r="147" spans="1:27" ht="30" x14ac:dyDescent="0.25">
      <c r="A147" s="55"/>
      <c r="B147" s="55"/>
      <c r="C147" s="55"/>
      <c r="D147" s="55" t="s">
        <v>17</v>
      </c>
      <c r="E147" s="55" t="s">
        <v>27</v>
      </c>
      <c r="F147" s="55" t="s">
        <v>17</v>
      </c>
      <c r="G147" s="55" t="s">
        <v>26</v>
      </c>
      <c r="H147" s="55" t="s">
        <v>17</v>
      </c>
      <c r="I147" s="55" t="s">
        <v>25</v>
      </c>
      <c r="J147" s="55" t="s">
        <v>18</v>
      </c>
      <c r="K147" s="55" t="s">
        <v>17</v>
      </c>
      <c r="L147" s="55" t="s">
        <v>19</v>
      </c>
      <c r="M147" s="55" t="s">
        <v>24</v>
      </c>
      <c r="N147" s="55" t="s">
        <v>27</v>
      </c>
      <c r="O147" s="55" t="s">
        <v>19</v>
      </c>
      <c r="P147" s="55" t="s">
        <v>17</v>
      </c>
      <c r="Q147" s="55" t="s">
        <v>158</v>
      </c>
      <c r="R147" s="56" t="s">
        <v>93</v>
      </c>
      <c r="S147" s="57" t="s">
        <v>53</v>
      </c>
      <c r="T147" s="58"/>
      <c r="U147" s="58">
        <v>200000</v>
      </c>
      <c r="V147" s="58"/>
      <c r="W147" s="58"/>
      <c r="X147" s="58"/>
      <c r="Y147" s="102"/>
      <c r="Z147" s="59">
        <f>T147+U147+V147+W147+X147+Y147</f>
        <v>200000</v>
      </c>
      <c r="AA147" s="57">
        <v>2016</v>
      </c>
    </row>
    <row r="148" spans="1:27" ht="30" x14ac:dyDescent="0.25">
      <c r="A148" s="55"/>
      <c r="B148" s="55"/>
      <c r="C148" s="55"/>
      <c r="D148" s="55" t="s">
        <v>17</v>
      </c>
      <c r="E148" s="55" t="s">
        <v>27</v>
      </c>
      <c r="F148" s="55" t="s">
        <v>17</v>
      </c>
      <c r="G148" s="55" t="s">
        <v>26</v>
      </c>
      <c r="H148" s="55" t="s">
        <v>17</v>
      </c>
      <c r="I148" s="55" t="s">
        <v>25</v>
      </c>
      <c r="J148" s="55" t="s">
        <v>18</v>
      </c>
      <c r="K148" s="55" t="s">
        <v>17</v>
      </c>
      <c r="L148" s="55" t="s">
        <v>19</v>
      </c>
      <c r="M148" s="55" t="s">
        <v>160</v>
      </c>
      <c r="N148" s="55" t="s">
        <v>17</v>
      </c>
      <c r="O148" s="55" t="s">
        <v>19</v>
      </c>
      <c r="P148" s="55" t="s">
        <v>17</v>
      </c>
      <c r="Q148" s="55" t="s">
        <v>183</v>
      </c>
      <c r="R148" s="56" t="s">
        <v>93</v>
      </c>
      <c r="S148" s="57" t="s">
        <v>53</v>
      </c>
      <c r="T148" s="58"/>
      <c r="U148" s="59"/>
      <c r="V148" s="58">
        <f>V167</f>
        <v>27183.600000000002</v>
      </c>
      <c r="W148" s="58"/>
      <c r="X148" s="58"/>
      <c r="Y148" s="102"/>
      <c r="Z148" s="59">
        <f t="shared" ref="Z148:Z153" si="12">V148</f>
        <v>27183.600000000002</v>
      </c>
      <c r="AA148" s="57">
        <v>2017</v>
      </c>
    </row>
    <row r="149" spans="1:27" ht="30" x14ac:dyDescent="0.25">
      <c r="A149" s="55"/>
      <c r="B149" s="55"/>
      <c r="C149" s="55"/>
      <c r="D149" s="55" t="s">
        <v>17</v>
      </c>
      <c r="E149" s="55" t="s">
        <v>27</v>
      </c>
      <c r="F149" s="55" t="s">
        <v>17</v>
      </c>
      <c r="G149" s="55" t="s">
        <v>26</v>
      </c>
      <c r="H149" s="55" t="s">
        <v>17</v>
      </c>
      <c r="I149" s="55" t="s">
        <v>25</v>
      </c>
      <c r="J149" s="55" t="s">
        <v>18</v>
      </c>
      <c r="K149" s="55" t="s">
        <v>17</v>
      </c>
      <c r="L149" s="55" t="s">
        <v>19</v>
      </c>
      <c r="M149" s="55" t="s">
        <v>18</v>
      </c>
      <c r="N149" s="55" t="s">
        <v>17</v>
      </c>
      <c r="O149" s="55" t="s">
        <v>19</v>
      </c>
      <c r="P149" s="55" t="s">
        <v>17</v>
      </c>
      <c r="Q149" s="55" t="s">
        <v>186</v>
      </c>
      <c r="R149" s="56" t="s">
        <v>93</v>
      </c>
      <c r="S149" s="57" t="s">
        <v>53</v>
      </c>
      <c r="T149" s="58"/>
      <c r="U149" s="58"/>
      <c r="V149" s="58">
        <f>V168</f>
        <v>74792.7</v>
      </c>
      <c r="W149" s="58"/>
      <c r="X149" s="58"/>
      <c r="Y149" s="102"/>
      <c r="Z149" s="59">
        <f t="shared" si="12"/>
        <v>74792.7</v>
      </c>
      <c r="AA149" s="57">
        <v>2017</v>
      </c>
    </row>
    <row r="150" spans="1:27" ht="30" x14ac:dyDescent="0.25">
      <c r="A150" s="55"/>
      <c r="B150" s="55"/>
      <c r="C150" s="55"/>
      <c r="D150" s="55" t="s">
        <v>17</v>
      </c>
      <c r="E150" s="55" t="s">
        <v>27</v>
      </c>
      <c r="F150" s="55" t="s">
        <v>17</v>
      </c>
      <c r="G150" s="55" t="s">
        <v>26</v>
      </c>
      <c r="H150" s="55" t="s">
        <v>17</v>
      </c>
      <c r="I150" s="55" t="s">
        <v>25</v>
      </c>
      <c r="J150" s="55" t="s">
        <v>18</v>
      </c>
      <c r="K150" s="55" t="s">
        <v>17</v>
      </c>
      <c r="L150" s="55" t="s">
        <v>19</v>
      </c>
      <c r="M150" s="55" t="s">
        <v>18</v>
      </c>
      <c r="N150" s="55" t="s">
        <v>17</v>
      </c>
      <c r="O150" s="55" t="s">
        <v>33</v>
      </c>
      <c r="P150" s="55" t="s">
        <v>18</v>
      </c>
      <c r="Q150" s="55" t="s">
        <v>186</v>
      </c>
      <c r="R150" s="56" t="s">
        <v>93</v>
      </c>
      <c r="S150" s="57" t="s">
        <v>53</v>
      </c>
      <c r="T150" s="58"/>
      <c r="U150" s="58"/>
      <c r="V150" s="58">
        <f>V169</f>
        <v>855</v>
      </c>
      <c r="W150" s="58"/>
      <c r="X150" s="58"/>
      <c r="Y150" s="102"/>
      <c r="Z150" s="59">
        <f t="shared" si="12"/>
        <v>855</v>
      </c>
      <c r="AA150" s="57">
        <v>2017</v>
      </c>
    </row>
    <row r="151" spans="1:27" ht="30" x14ac:dyDescent="0.25">
      <c r="A151" s="55"/>
      <c r="B151" s="55"/>
      <c r="C151" s="55"/>
      <c r="D151" s="55" t="s">
        <v>17</v>
      </c>
      <c r="E151" s="55" t="s">
        <v>27</v>
      </c>
      <c r="F151" s="55" t="s">
        <v>17</v>
      </c>
      <c r="G151" s="55" t="s">
        <v>26</v>
      </c>
      <c r="H151" s="55" t="s">
        <v>17</v>
      </c>
      <c r="I151" s="55" t="s">
        <v>25</v>
      </c>
      <c r="J151" s="55" t="s">
        <v>18</v>
      </c>
      <c r="K151" s="55" t="s">
        <v>17</v>
      </c>
      <c r="L151" s="55" t="s">
        <v>19</v>
      </c>
      <c r="M151" s="55" t="s">
        <v>24</v>
      </c>
      <c r="N151" s="55" t="s">
        <v>28</v>
      </c>
      <c r="O151" s="55" t="s">
        <v>26</v>
      </c>
      <c r="P151" s="55" t="s">
        <v>17</v>
      </c>
      <c r="Q151" s="55" t="s">
        <v>186</v>
      </c>
      <c r="R151" s="56" t="s">
        <v>93</v>
      </c>
      <c r="S151" s="57" t="s">
        <v>53</v>
      </c>
      <c r="T151" s="58"/>
      <c r="U151" s="58"/>
      <c r="V151" s="58">
        <f>V170</f>
        <v>6976.8</v>
      </c>
      <c r="W151" s="58"/>
      <c r="X151" s="58"/>
      <c r="Y151" s="102"/>
      <c r="Z151" s="59">
        <f t="shared" si="12"/>
        <v>6976.8</v>
      </c>
      <c r="AA151" s="57">
        <v>2017</v>
      </c>
    </row>
    <row r="152" spans="1:27" ht="30" x14ac:dyDescent="0.25">
      <c r="A152" s="55"/>
      <c r="B152" s="55"/>
      <c r="C152" s="55"/>
      <c r="D152" s="55" t="s">
        <v>17</v>
      </c>
      <c r="E152" s="55" t="s">
        <v>27</v>
      </c>
      <c r="F152" s="55" t="s">
        <v>17</v>
      </c>
      <c r="G152" s="55" t="s">
        <v>26</v>
      </c>
      <c r="H152" s="55" t="s">
        <v>17</v>
      </c>
      <c r="I152" s="55" t="s">
        <v>25</v>
      </c>
      <c r="J152" s="55" t="s">
        <v>18</v>
      </c>
      <c r="K152" s="55" t="s">
        <v>17</v>
      </c>
      <c r="L152" s="55" t="s">
        <v>19</v>
      </c>
      <c r="M152" s="55" t="s">
        <v>33</v>
      </c>
      <c r="N152" s="55" t="s">
        <v>33</v>
      </c>
      <c r="O152" s="55" t="s">
        <v>17</v>
      </c>
      <c r="P152" s="55" t="s">
        <v>17</v>
      </c>
      <c r="Q152" s="55" t="s">
        <v>17</v>
      </c>
      <c r="R152" s="56" t="s">
        <v>93</v>
      </c>
      <c r="S152" s="57" t="s">
        <v>53</v>
      </c>
      <c r="T152" s="58"/>
      <c r="U152" s="58"/>
      <c r="V152" s="58">
        <f>V171</f>
        <v>514200</v>
      </c>
      <c r="W152" s="58"/>
      <c r="X152" s="58"/>
      <c r="Y152" s="102"/>
      <c r="Z152" s="59">
        <f t="shared" si="12"/>
        <v>514200</v>
      </c>
      <c r="AA152" s="57">
        <v>2017</v>
      </c>
    </row>
    <row r="153" spans="1:27" ht="30" x14ac:dyDescent="0.25">
      <c r="A153" s="55"/>
      <c r="B153" s="55"/>
      <c r="C153" s="55"/>
      <c r="D153" s="55" t="s">
        <v>17</v>
      </c>
      <c r="E153" s="55" t="s">
        <v>27</v>
      </c>
      <c r="F153" s="55" t="s">
        <v>17</v>
      </c>
      <c r="G153" s="55" t="s">
        <v>26</v>
      </c>
      <c r="H153" s="55" t="s">
        <v>17</v>
      </c>
      <c r="I153" s="55" t="s">
        <v>25</v>
      </c>
      <c r="J153" s="55" t="s">
        <v>18</v>
      </c>
      <c r="K153" s="55" t="s">
        <v>17</v>
      </c>
      <c r="L153" s="55" t="s">
        <v>19</v>
      </c>
      <c r="M153" s="55" t="s">
        <v>160</v>
      </c>
      <c r="N153" s="55" t="s">
        <v>17</v>
      </c>
      <c r="O153" s="55" t="s">
        <v>33</v>
      </c>
      <c r="P153" s="55" t="s">
        <v>18</v>
      </c>
      <c r="Q153" s="55" t="s">
        <v>219</v>
      </c>
      <c r="R153" s="56" t="s">
        <v>93</v>
      </c>
      <c r="S153" s="57" t="s">
        <v>53</v>
      </c>
      <c r="T153" s="58"/>
      <c r="U153" s="58"/>
      <c r="V153" s="58">
        <v>95</v>
      </c>
      <c r="W153" s="58"/>
      <c r="X153" s="58"/>
      <c r="Y153" s="102"/>
      <c r="Z153" s="59">
        <f t="shared" si="12"/>
        <v>95</v>
      </c>
      <c r="AA153" s="57">
        <v>2017</v>
      </c>
    </row>
    <row r="154" spans="1:27" ht="60" x14ac:dyDescent="0.25">
      <c r="A154" s="55"/>
      <c r="B154" s="55"/>
      <c r="C154" s="55"/>
      <c r="D154" s="55" t="s">
        <v>17</v>
      </c>
      <c r="E154" s="55" t="s">
        <v>27</v>
      </c>
      <c r="F154" s="55" t="s">
        <v>17</v>
      </c>
      <c r="G154" s="55" t="s">
        <v>26</v>
      </c>
      <c r="H154" s="55" t="s">
        <v>17</v>
      </c>
      <c r="I154" s="55" t="s">
        <v>25</v>
      </c>
      <c r="J154" s="55" t="s">
        <v>18</v>
      </c>
      <c r="K154" s="55" t="s">
        <v>17</v>
      </c>
      <c r="L154" s="55" t="s">
        <v>19</v>
      </c>
      <c r="M154" s="55" t="s">
        <v>18</v>
      </c>
      <c r="N154" s="55" t="s">
        <v>17</v>
      </c>
      <c r="O154" s="55" t="s">
        <v>25</v>
      </c>
      <c r="P154" s="55" t="s">
        <v>24</v>
      </c>
      <c r="Q154" s="55" t="s">
        <v>33</v>
      </c>
      <c r="R154" s="56" t="s">
        <v>223</v>
      </c>
      <c r="S154" s="57" t="s">
        <v>53</v>
      </c>
      <c r="T154" s="58"/>
      <c r="U154" s="58"/>
      <c r="V154" s="58"/>
      <c r="W154" s="58">
        <v>120931.5</v>
      </c>
      <c r="X154" s="58"/>
      <c r="Y154" s="102"/>
      <c r="Z154" s="59">
        <f>W154</f>
        <v>120931.5</v>
      </c>
      <c r="AA154" s="57">
        <v>2018</v>
      </c>
    </row>
    <row r="155" spans="1:27" ht="60" x14ac:dyDescent="0.25">
      <c r="A155" s="55"/>
      <c r="B155" s="55"/>
      <c r="C155" s="55"/>
      <c r="D155" s="55" t="s">
        <v>17</v>
      </c>
      <c r="E155" s="55" t="s">
        <v>27</v>
      </c>
      <c r="F155" s="55" t="s">
        <v>17</v>
      </c>
      <c r="G155" s="55" t="s">
        <v>26</v>
      </c>
      <c r="H155" s="55" t="s">
        <v>17</v>
      </c>
      <c r="I155" s="55" t="s">
        <v>25</v>
      </c>
      <c r="J155" s="55" t="s">
        <v>18</v>
      </c>
      <c r="K155" s="55" t="s">
        <v>17</v>
      </c>
      <c r="L155" s="55" t="s">
        <v>19</v>
      </c>
      <c r="M155" s="55" t="s">
        <v>160</v>
      </c>
      <c r="N155" s="55" t="s">
        <v>17</v>
      </c>
      <c r="O155" s="55" t="s">
        <v>25</v>
      </c>
      <c r="P155" s="55" t="s">
        <v>24</v>
      </c>
      <c r="Q155" s="55" t="s">
        <v>33</v>
      </c>
      <c r="R155" s="56" t="s">
        <v>223</v>
      </c>
      <c r="S155" s="57" t="s">
        <v>53</v>
      </c>
      <c r="T155" s="58"/>
      <c r="U155" s="58"/>
      <c r="V155" s="58"/>
      <c r="W155" s="58">
        <f>W174</f>
        <v>29420.5</v>
      </c>
      <c r="X155" s="58"/>
      <c r="Y155" s="102"/>
      <c r="Z155" s="59">
        <f>W155</f>
        <v>29420.5</v>
      </c>
      <c r="AA155" s="57">
        <v>2018</v>
      </c>
    </row>
    <row r="156" spans="1:27" ht="30" x14ac:dyDescent="0.25">
      <c r="A156" s="55"/>
      <c r="B156" s="55"/>
      <c r="C156" s="55"/>
      <c r="D156" s="55" t="s">
        <v>17</v>
      </c>
      <c r="E156" s="55" t="s">
        <v>27</v>
      </c>
      <c r="F156" s="55" t="s">
        <v>17</v>
      </c>
      <c r="G156" s="55" t="s">
        <v>26</v>
      </c>
      <c r="H156" s="55" t="s">
        <v>17</v>
      </c>
      <c r="I156" s="55" t="s">
        <v>25</v>
      </c>
      <c r="J156" s="55" t="s">
        <v>18</v>
      </c>
      <c r="K156" s="55" t="s">
        <v>17</v>
      </c>
      <c r="L156" s="55" t="s">
        <v>19</v>
      </c>
      <c r="M156" s="55" t="s">
        <v>160</v>
      </c>
      <c r="N156" s="55" t="s">
        <v>17</v>
      </c>
      <c r="O156" s="55" t="s">
        <v>25</v>
      </c>
      <c r="P156" s="55" t="s">
        <v>24</v>
      </c>
      <c r="Q156" s="55" t="s">
        <v>260</v>
      </c>
      <c r="R156" s="56" t="s">
        <v>93</v>
      </c>
      <c r="S156" s="57" t="s">
        <v>53</v>
      </c>
      <c r="T156" s="58"/>
      <c r="U156" s="58"/>
      <c r="V156" s="58"/>
      <c r="W156" s="58"/>
      <c r="X156" s="58">
        <f>X175</f>
        <v>4863.8</v>
      </c>
      <c r="Y156" s="102"/>
      <c r="Z156" s="59">
        <f>X156</f>
        <v>4863.8</v>
      </c>
      <c r="AA156" s="57">
        <v>2019</v>
      </c>
    </row>
    <row r="157" spans="1:27" ht="30" x14ac:dyDescent="0.25">
      <c r="A157" s="55"/>
      <c r="B157" s="55"/>
      <c r="C157" s="55"/>
      <c r="D157" s="55" t="s">
        <v>17</v>
      </c>
      <c r="E157" s="55" t="s">
        <v>27</v>
      </c>
      <c r="F157" s="55" t="s">
        <v>17</v>
      </c>
      <c r="G157" s="55" t="s">
        <v>26</v>
      </c>
      <c r="H157" s="55" t="s">
        <v>17</v>
      </c>
      <c r="I157" s="55" t="s">
        <v>25</v>
      </c>
      <c r="J157" s="55" t="s">
        <v>18</v>
      </c>
      <c r="K157" s="55" t="s">
        <v>17</v>
      </c>
      <c r="L157" s="55" t="s">
        <v>19</v>
      </c>
      <c r="M157" s="55" t="s">
        <v>18</v>
      </c>
      <c r="N157" s="55" t="s">
        <v>17</v>
      </c>
      <c r="O157" s="55" t="s">
        <v>25</v>
      </c>
      <c r="P157" s="55" t="s">
        <v>24</v>
      </c>
      <c r="Q157" s="55" t="s">
        <v>260</v>
      </c>
      <c r="R157" s="56" t="s">
        <v>93</v>
      </c>
      <c r="S157" s="57" t="s">
        <v>53</v>
      </c>
      <c r="T157" s="58"/>
      <c r="U157" s="58"/>
      <c r="V157" s="58"/>
      <c r="W157" s="58"/>
      <c r="X157" s="58">
        <f>X176</f>
        <v>19544</v>
      </c>
      <c r="Y157" s="102"/>
      <c r="Z157" s="59">
        <f>X157</f>
        <v>19544</v>
      </c>
      <c r="AA157" s="57">
        <v>2019</v>
      </c>
    </row>
    <row r="158" spans="1:27" ht="27.6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17" t="s">
        <v>94</v>
      </c>
      <c r="S158" s="15" t="s">
        <v>54</v>
      </c>
      <c r="T158" s="8">
        <f>T160+T162+T177</f>
        <v>215.1</v>
      </c>
      <c r="U158" s="8">
        <f>U160+U162+U177</f>
        <v>308.89999999999998</v>
      </c>
      <c r="V158" s="8">
        <f>V160+V162+V177</f>
        <v>104</v>
      </c>
      <c r="W158" s="8">
        <f>W160+W162+W177</f>
        <v>134.80000000000001</v>
      </c>
      <c r="X158" s="8">
        <f>X160+X162+X177</f>
        <v>12.1</v>
      </c>
      <c r="Y158" s="98"/>
      <c r="Z158" s="5">
        <f t="shared" ref="Z158:Z166" si="13">T158+U158+V158+W158+X158+Y158</f>
        <v>774.9</v>
      </c>
      <c r="AA158" s="15">
        <v>2019</v>
      </c>
    </row>
    <row r="159" spans="1:27" ht="30" x14ac:dyDescent="0.25">
      <c r="A159" s="55" t="s">
        <v>17</v>
      </c>
      <c r="B159" s="55" t="s">
        <v>17</v>
      </c>
      <c r="C159" s="55" t="s">
        <v>28</v>
      </c>
      <c r="D159" s="55" t="s">
        <v>17</v>
      </c>
      <c r="E159" s="55" t="s">
        <v>27</v>
      </c>
      <c r="F159" s="55" t="s">
        <v>17</v>
      </c>
      <c r="G159" s="55" t="s">
        <v>26</v>
      </c>
      <c r="H159" s="55" t="s">
        <v>17</v>
      </c>
      <c r="I159" s="55" t="s">
        <v>25</v>
      </c>
      <c r="J159" s="55" t="s">
        <v>18</v>
      </c>
      <c r="K159" s="55" t="s">
        <v>17</v>
      </c>
      <c r="L159" s="55" t="s">
        <v>19</v>
      </c>
      <c r="M159" s="55" t="s">
        <v>17</v>
      </c>
      <c r="N159" s="55" t="s">
        <v>17</v>
      </c>
      <c r="O159" s="55" t="s">
        <v>17</v>
      </c>
      <c r="P159" s="55" t="s">
        <v>17</v>
      </c>
      <c r="Q159" s="55" t="s">
        <v>17</v>
      </c>
      <c r="R159" s="56" t="s">
        <v>93</v>
      </c>
      <c r="S159" s="57" t="s">
        <v>53</v>
      </c>
      <c r="T159" s="58">
        <v>1300</v>
      </c>
      <c r="U159" s="58"/>
      <c r="V159" s="58"/>
      <c r="W159" s="58"/>
      <c r="X159" s="58"/>
      <c r="Y159" s="102"/>
      <c r="Z159" s="59">
        <f t="shared" si="13"/>
        <v>1300</v>
      </c>
      <c r="AA159" s="57">
        <v>2015</v>
      </c>
    </row>
    <row r="160" spans="1:27" ht="45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17" t="s">
        <v>95</v>
      </c>
      <c r="S160" s="15" t="s">
        <v>54</v>
      </c>
      <c r="T160" s="8">
        <v>0.3</v>
      </c>
      <c r="U160" s="8"/>
      <c r="V160" s="8"/>
      <c r="W160" s="8"/>
      <c r="X160" s="8"/>
      <c r="Y160" s="98"/>
      <c r="Z160" s="5">
        <f t="shared" si="13"/>
        <v>0.3</v>
      </c>
      <c r="AA160" s="15">
        <v>2015</v>
      </c>
    </row>
    <row r="161" spans="1:28" ht="30" x14ac:dyDescent="0.25">
      <c r="A161" s="55" t="s">
        <v>17</v>
      </c>
      <c r="B161" s="55" t="s">
        <v>17</v>
      </c>
      <c r="C161" s="55" t="s">
        <v>27</v>
      </c>
      <c r="D161" s="55" t="s">
        <v>17</v>
      </c>
      <c r="E161" s="55" t="s">
        <v>27</v>
      </c>
      <c r="F161" s="55" t="s">
        <v>17</v>
      </c>
      <c r="G161" s="55" t="s">
        <v>26</v>
      </c>
      <c r="H161" s="55" t="s">
        <v>17</v>
      </c>
      <c r="I161" s="55" t="s">
        <v>25</v>
      </c>
      <c r="J161" s="55" t="s">
        <v>18</v>
      </c>
      <c r="K161" s="55" t="s">
        <v>17</v>
      </c>
      <c r="L161" s="55" t="s">
        <v>19</v>
      </c>
      <c r="M161" s="55" t="s">
        <v>17</v>
      </c>
      <c r="N161" s="55" t="s">
        <v>17</v>
      </c>
      <c r="O161" s="55" t="s">
        <v>17</v>
      </c>
      <c r="P161" s="55" t="s">
        <v>17</v>
      </c>
      <c r="Q161" s="55" t="s">
        <v>17</v>
      </c>
      <c r="R161" s="56" t="s">
        <v>93</v>
      </c>
      <c r="S161" s="57" t="s">
        <v>53</v>
      </c>
      <c r="T161" s="58">
        <f>1881-310</f>
        <v>1571</v>
      </c>
      <c r="U161" s="58"/>
      <c r="V161" s="58"/>
      <c r="W161" s="58"/>
      <c r="X161" s="58"/>
      <c r="Y161" s="102"/>
      <c r="Z161" s="59">
        <f t="shared" si="13"/>
        <v>1571</v>
      </c>
      <c r="AA161" s="57">
        <v>2015</v>
      </c>
    </row>
    <row r="162" spans="1:28" ht="45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17" t="s">
        <v>96</v>
      </c>
      <c r="S162" s="15" t="s">
        <v>54</v>
      </c>
      <c r="T162" s="8">
        <v>1.3</v>
      </c>
      <c r="U162" s="8"/>
      <c r="V162" s="8"/>
      <c r="W162" s="8"/>
      <c r="X162" s="8"/>
      <c r="Y162" s="98"/>
      <c r="Z162" s="5">
        <f t="shared" si="13"/>
        <v>1.3</v>
      </c>
      <c r="AA162" s="15">
        <v>2015</v>
      </c>
    </row>
    <row r="163" spans="1:28" ht="30" x14ac:dyDescent="0.25">
      <c r="A163" s="55" t="s">
        <v>17</v>
      </c>
      <c r="B163" s="55" t="s">
        <v>18</v>
      </c>
      <c r="C163" s="55" t="s">
        <v>19</v>
      </c>
      <c r="D163" s="55" t="s">
        <v>17</v>
      </c>
      <c r="E163" s="55" t="s">
        <v>27</v>
      </c>
      <c r="F163" s="55" t="s">
        <v>17</v>
      </c>
      <c r="G163" s="55" t="s">
        <v>26</v>
      </c>
      <c r="H163" s="55" t="s">
        <v>17</v>
      </c>
      <c r="I163" s="55" t="s">
        <v>25</v>
      </c>
      <c r="J163" s="55" t="s">
        <v>18</v>
      </c>
      <c r="K163" s="55" t="s">
        <v>17</v>
      </c>
      <c r="L163" s="55" t="s">
        <v>19</v>
      </c>
      <c r="M163" s="55" t="s">
        <v>17</v>
      </c>
      <c r="N163" s="55" t="s">
        <v>17</v>
      </c>
      <c r="O163" s="55" t="s">
        <v>17</v>
      </c>
      <c r="P163" s="55" t="s">
        <v>17</v>
      </c>
      <c r="Q163" s="55" t="s">
        <v>17</v>
      </c>
      <c r="R163" s="56" t="s">
        <v>93</v>
      </c>
      <c r="S163" s="57" t="s">
        <v>53</v>
      </c>
      <c r="T163" s="59">
        <f>T164+T165</f>
        <v>237372.9</v>
      </c>
      <c r="U163" s="59">
        <f>U164+U165+U166</f>
        <v>227864.3</v>
      </c>
      <c r="V163" s="59">
        <f>V164+V165+V166+V167+V168+V169+V170+V171+V172</f>
        <v>630059.19999999995</v>
      </c>
      <c r="W163" s="59">
        <f>W164+W165+W173+W174</f>
        <v>162784.1</v>
      </c>
      <c r="X163" s="59">
        <f>X164+X165+X175+X176</f>
        <v>24916.7</v>
      </c>
      <c r="Y163" s="101"/>
      <c r="Z163" s="59">
        <f>T163+U163+V163+W163+X163+Y163</f>
        <v>1282997.2</v>
      </c>
      <c r="AA163" s="57">
        <v>2019</v>
      </c>
    </row>
    <row r="164" spans="1:28" ht="30" x14ac:dyDescent="0.25">
      <c r="A164" s="55" t="s">
        <v>17</v>
      </c>
      <c r="B164" s="55" t="s">
        <v>18</v>
      </c>
      <c r="C164" s="55" t="s">
        <v>19</v>
      </c>
      <c r="D164" s="55" t="s">
        <v>17</v>
      </c>
      <c r="E164" s="55" t="s">
        <v>27</v>
      </c>
      <c r="F164" s="55" t="s">
        <v>17</v>
      </c>
      <c r="G164" s="55" t="s">
        <v>26</v>
      </c>
      <c r="H164" s="55" t="s">
        <v>17</v>
      </c>
      <c r="I164" s="55" t="s">
        <v>25</v>
      </c>
      <c r="J164" s="55" t="s">
        <v>18</v>
      </c>
      <c r="K164" s="55" t="s">
        <v>17</v>
      </c>
      <c r="L164" s="55" t="s">
        <v>19</v>
      </c>
      <c r="M164" s="55" t="s">
        <v>17</v>
      </c>
      <c r="N164" s="55" t="s">
        <v>17</v>
      </c>
      <c r="O164" s="55" t="s">
        <v>17</v>
      </c>
      <c r="P164" s="55" t="s">
        <v>17</v>
      </c>
      <c r="Q164" s="55" t="s">
        <v>17</v>
      </c>
      <c r="R164" s="56" t="s">
        <v>93</v>
      </c>
      <c r="S164" s="57" t="s">
        <v>53</v>
      </c>
      <c r="T164" s="58">
        <f>208466.4-2928.6-2000-355.5</f>
        <v>203182.3</v>
      </c>
      <c r="U164" s="58">
        <f>50000-2950-2047.3-4865+1039.8-1654.9-5800-5858.3</f>
        <v>27864.3</v>
      </c>
      <c r="V164" s="58">
        <f>16437.3-5309.4-8274.5+600+2425+1944+1650.4-1944-1538.8-7-12.7-14.2</f>
        <v>5956.0999999999995</v>
      </c>
      <c r="W164" s="58">
        <f>11688.7+1606.6-1440.8-683.9-59.3+2400-153.1-30.9-165.2-730</f>
        <v>12432.100000000002</v>
      </c>
      <c r="X164" s="58">
        <f>932.8-423.9</f>
        <v>508.9</v>
      </c>
      <c r="Y164" s="102"/>
      <c r="Z164" s="59">
        <f t="shared" si="13"/>
        <v>249943.69999999998</v>
      </c>
      <c r="AA164" s="57">
        <v>2019</v>
      </c>
      <c r="AB164" s="71"/>
    </row>
    <row r="165" spans="1:28" ht="30" x14ac:dyDescent="0.25">
      <c r="A165" s="55" t="s">
        <v>17</v>
      </c>
      <c r="B165" s="55" t="s">
        <v>18</v>
      </c>
      <c r="C165" s="55" t="s">
        <v>19</v>
      </c>
      <c r="D165" s="55" t="s">
        <v>17</v>
      </c>
      <c r="E165" s="55" t="s">
        <v>27</v>
      </c>
      <c r="F165" s="55" t="s">
        <v>17</v>
      </c>
      <c r="G165" s="55" t="s">
        <v>26</v>
      </c>
      <c r="H165" s="55" t="s">
        <v>17</v>
      </c>
      <c r="I165" s="55" t="s">
        <v>25</v>
      </c>
      <c r="J165" s="55" t="s">
        <v>18</v>
      </c>
      <c r="K165" s="55" t="s">
        <v>29</v>
      </c>
      <c r="L165" s="55" t="s">
        <v>27</v>
      </c>
      <c r="M165" s="55" t="s">
        <v>17</v>
      </c>
      <c r="N165" s="55" t="s">
        <v>19</v>
      </c>
      <c r="O165" s="55"/>
      <c r="P165" s="55"/>
      <c r="Q165" s="55"/>
      <c r="R165" s="56" t="s">
        <v>93</v>
      </c>
      <c r="S165" s="57" t="s">
        <v>53</v>
      </c>
      <c r="T165" s="58">
        <f>34550.9-360.3</f>
        <v>34190.6</v>
      </c>
      <c r="U165" s="58"/>
      <c r="V165" s="58"/>
      <c r="W165" s="58"/>
      <c r="X165" s="58"/>
      <c r="Y165" s="102"/>
      <c r="Z165" s="59">
        <f t="shared" si="13"/>
        <v>34190.6</v>
      </c>
      <c r="AA165" s="57">
        <v>2015</v>
      </c>
    </row>
    <row r="166" spans="1:28" ht="30" x14ac:dyDescent="0.25">
      <c r="A166" s="55" t="s">
        <v>17</v>
      </c>
      <c r="B166" s="55" t="s">
        <v>18</v>
      </c>
      <c r="C166" s="55" t="s">
        <v>19</v>
      </c>
      <c r="D166" s="55" t="s">
        <v>17</v>
      </c>
      <c r="E166" s="55" t="s">
        <v>27</v>
      </c>
      <c r="F166" s="55" t="s">
        <v>17</v>
      </c>
      <c r="G166" s="55" t="s">
        <v>26</v>
      </c>
      <c r="H166" s="55" t="s">
        <v>17</v>
      </c>
      <c r="I166" s="55" t="s">
        <v>25</v>
      </c>
      <c r="J166" s="55" t="s">
        <v>18</v>
      </c>
      <c r="K166" s="55" t="s">
        <v>17</v>
      </c>
      <c r="L166" s="55" t="s">
        <v>19</v>
      </c>
      <c r="M166" s="55" t="s">
        <v>24</v>
      </c>
      <c r="N166" s="55" t="s">
        <v>27</v>
      </c>
      <c r="O166" s="55" t="s">
        <v>19</v>
      </c>
      <c r="P166" s="55" t="s">
        <v>17</v>
      </c>
      <c r="Q166" s="55" t="s">
        <v>158</v>
      </c>
      <c r="R166" s="56" t="s">
        <v>93</v>
      </c>
      <c r="S166" s="57" t="s">
        <v>53</v>
      </c>
      <c r="T166" s="58"/>
      <c r="U166" s="58">
        <v>200000</v>
      </c>
      <c r="V166" s="58"/>
      <c r="W166" s="58"/>
      <c r="X166" s="58"/>
      <c r="Y166" s="102"/>
      <c r="Z166" s="59">
        <f t="shared" si="13"/>
        <v>200000</v>
      </c>
      <c r="AA166" s="57">
        <v>2016</v>
      </c>
    </row>
    <row r="167" spans="1:28" ht="30" x14ac:dyDescent="0.25">
      <c r="A167" s="55" t="s">
        <v>17</v>
      </c>
      <c r="B167" s="55" t="s">
        <v>18</v>
      </c>
      <c r="C167" s="55" t="s">
        <v>19</v>
      </c>
      <c r="D167" s="55" t="s">
        <v>17</v>
      </c>
      <c r="E167" s="55" t="s">
        <v>27</v>
      </c>
      <c r="F167" s="55" t="s">
        <v>17</v>
      </c>
      <c r="G167" s="55" t="s">
        <v>26</v>
      </c>
      <c r="H167" s="55" t="s">
        <v>17</v>
      </c>
      <c r="I167" s="55" t="s">
        <v>25</v>
      </c>
      <c r="J167" s="55" t="s">
        <v>18</v>
      </c>
      <c r="K167" s="55" t="s">
        <v>17</v>
      </c>
      <c r="L167" s="55" t="s">
        <v>19</v>
      </c>
      <c r="M167" s="55" t="s">
        <v>160</v>
      </c>
      <c r="N167" s="55" t="s">
        <v>17</v>
      </c>
      <c r="O167" s="55" t="s">
        <v>19</v>
      </c>
      <c r="P167" s="55" t="s">
        <v>17</v>
      </c>
      <c r="Q167" s="55" t="s">
        <v>183</v>
      </c>
      <c r="R167" s="56" t="s">
        <v>93</v>
      </c>
      <c r="S167" s="57" t="s">
        <v>53</v>
      </c>
      <c r="T167" s="58"/>
      <c r="U167" s="58"/>
      <c r="V167" s="58">
        <f>29787+212.7-1363-88-449.8-915.3</f>
        <v>27183.600000000002</v>
      </c>
      <c r="W167" s="58"/>
      <c r="X167" s="58"/>
      <c r="Y167" s="102"/>
      <c r="Z167" s="59">
        <f t="shared" ref="Z167:Z172" si="14">V167</f>
        <v>27183.600000000002</v>
      </c>
      <c r="AA167" s="57">
        <v>2017</v>
      </c>
    </row>
    <row r="168" spans="1:28" ht="30" x14ac:dyDescent="0.25">
      <c r="A168" s="55" t="s">
        <v>17</v>
      </c>
      <c r="B168" s="55" t="s">
        <v>18</v>
      </c>
      <c r="C168" s="55" t="s">
        <v>19</v>
      </c>
      <c r="D168" s="55" t="s">
        <v>17</v>
      </c>
      <c r="E168" s="55" t="s">
        <v>27</v>
      </c>
      <c r="F168" s="55" t="s">
        <v>17</v>
      </c>
      <c r="G168" s="55" t="s">
        <v>26</v>
      </c>
      <c r="H168" s="55" t="s">
        <v>17</v>
      </c>
      <c r="I168" s="55" t="s">
        <v>25</v>
      </c>
      <c r="J168" s="55" t="s">
        <v>18</v>
      </c>
      <c r="K168" s="55" t="s">
        <v>17</v>
      </c>
      <c r="L168" s="55" t="s">
        <v>19</v>
      </c>
      <c r="M168" s="55" t="s">
        <v>18</v>
      </c>
      <c r="N168" s="55" t="s">
        <v>17</v>
      </c>
      <c r="O168" s="55" t="s">
        <v>19</v>
      </c>
      <c r="P168" s="55" t="s">
        <v>17</v>
      </c>
      <c r="Q168" s="55" t="s">
        <v>186</v>
      </c>
      <c r="R168" s="56" t="s">
        <v>93</v>
      </c>
      <c r="S168" s="57" t="s">
        <v>53</v>
      </c>
      <c r="T168" s="58"/>
      <c r="U168" s="58"/>
      <c r="V168" s="58">
        <f>74792.7+105145.2-105145.2</f>
        <v>74792.7</v>
      </c>
      <c r="W168" s="58"/>
      <c r="X168" s="58"/>
      <c r="Y168" s="102"/>
      <c r="Z168" s="59">
        <f t="shared" si="14"/>
        <v>74792.7</v>
      </c>
      <c r="AA168" s="57">
        <v>2017</v>
      </c>
    </row>
    <row r="169" spans="1:28" ht="30" x14ac:dyDescent="0.25">
      <c r="A169" s="55" t="s">
        <v>17</v>
      </c>
      <c r="B169" s="55" t="s">
        <v>18</v>
      </c>
      <c r="C169" s="55" t="s">
        <v>19</v>
      </c>
      <c r="D169" s="55" t="s">
        <v>17</v>
      </c>
      <c r="E169" s="55" t="s">
        <v>27</v>
      </c>
      <c r="F169" s="55" t="s">
        <v>17</v>
      </c>
      <c r="G169" s="55" t="s">
        <v>26</v>
      </c>
      <c r="H169" s="55" t="s">
        <v>17</v>
      </c>
      <c r="I169" s="55" t="s">
        <v>25</v>
      </c>
      <c r="J169" s="55" t="s">
        <v>18</v>
      </c>
      <c r="K169" s="55" t="s">
        <v>17</v>
      </c>
      <c r="L169" s="55" t="s">
        <v>19</v>
      </c>
      <c r="M169" s="55" t="s">
        <v>18</v>
      </c>
      <c r="N169" s="55" t="s">
        <v>17</v>
      </c>
      <c r="O169" s="55" t="s">
        <v>33</v>
      </c>
      <c r="P169" s="55" t="s">
        <v>18</v>
      </c>
      <c r="Q169" s="55" t="s">
        <v>186</v>
      </c>
      <c r="R169" s="56" t="s">
        <v>93</v>
      </c>
      <c r="S169" s="57" t="s">
        <v>53</v>
      </c>
      <c r="T169" s="58"/>
      <c r="U169" s="58"/>
      <c r="V169" s="58">
        <v>855</v>
      </c>
      <c r="W169" s="58"/>
      <c r="X169" s="58"/>
      <c r="Y169" s="102"/>
      <c r="Z169" s="59">
        <f t="shared" si="14"/>
        <v>855</v>
      </c>
      <c r="AA169" s="57">
        <v>2017</v>
      </c>
      <c r="AB169" s="54"/>
    </row>
    <row r="170" spans="1:28" ht="30" x14ac:dyDescent="0.25">
      <c r="A170" s="55" t="s">
        <v>17</v>
      </c>
      <c r="B170" s="55" t="s">
        <v>18</v>
      </c>
      <c r="C170" s="55" t="s">
        <v>19</v>
      </c>
      <c r="D170" s="55" t="s">
        <v>17</v>
      </c>
      <c r="E170" s="55" t="s">
        <v>27</v>
      </c>
      <c r="F170" s="55" t="s">
        <v>17</v>
      </c>
      <c r="G170" s="55" t="s">
        <v>26</v>
      </c>
      <c r="H170" s="55" t="s">
        <v>17</v>
      </c>
      <c r="I170" s="55" t="s">
        <v>25</v>
      </c>
      <c r="J170" s="55" t="s">
        <v>18</v>
      </c>
      <c r="K170" s="55" t="s">
        <v>17</v>
      </c>
      <c r="L170" s="55" t="s">
        <v>19</v>
      </c>
      <c r="M170" s="55" t="s">
        <v>24</v>
      </c>
      <c r="N170" s="55" t="s">
        <v>28</v>
      </c>
      <c r="O170" s="55" t="s">
        <v>26</v>
      </c>
      <c r="P170" s="55" t="s">
        <v>17</v>
      </c>
      <c r="Q170" s="55" t="s">
        <v>186</v>
      </c>
      <c r="R170" s="56" t="s">
        <v>93</v>
      </c>
      <c r="S170" s="57" t="s">
        <v>53</v>
      </c>
      <c r="T170" s="58"/>
      <c r="U170" s="58"/>
      <c r="V170" s="58">
        <v>6976.8</v>
      </c>
      <c r="W170" s="58"/>
      <c r="X170" s="58"/>
      <c r="Y170" s="102"/>
      <c r="Z170" s="59">
        <f t="shared" si="14"/>
        <v>6976.8</v>
      </c>
      <c r="AA170" s="57">
        <v>2017</v>
      </c>
    </row>
    <row r="171" spans="1:28" ht="30" x14ac:dyDescent="0.25">
      <c r="A171" s="55" t="s">
        <v>17</v>
      </c>
      <c r="B171" s="55" t="s">
        <v>18</v>
      </c>
      <c r="C171" s="55" t="s">
        <v>19</v>
      </c>
      <c r="D171" s="55" t="s">
        <v>17</v>
      </c>
      <c r="E171" s="55" t="s">
        <v>27</v>
      </c>
      <c r="F171" s="55" t="s">
        <v>17</v>
      </c>
      <c r="G171" s="55" t="s">
        <v>26</v>
      </c>
      <c r="H171" s="55" t="s">
        <v>17</v>
      </c>
      <c r="I171" s="55" t="s">
        <v>25</v>
      </c>
      <c r="J171" s="55" t="s">
        <v>18</v>
      </c>
      <c r="K171" s="55" t="s">
        <v>17</v>
      </c>
      <c r="L171" s="55" t="s">
        <v>19</v>
      </c>
      <c r="M171" s="55" t="s">
        <v>33</v>
      </c>
      <c r="N171" s="55" t="s">
        <v>33</v>
      </c>
      <c r="O171" s="55" t="s">
        <v>17</v>
      </c>
      <c r="P171" s="55" t="s">
        <v>17</v>
      </c>
      <c r="Q171" s="55" t="s">
        <v>17</v>
      </c>
      <c r="R171" s="56" t="s">
        <v>93</v>
      </c>
      <c r="S171" s="57" t="s">
        <v>53</v>
      </c>
      <c r="T171" s="58"/>
      <c r="U171" s="58"/>
      <c r="V171" s="58">
        <f>300000+214200</f>
        <v>514200</v>
      </c>
      <c r="W171" s="58"/>
      <c r="X171" s="58"/>
      <c r="Y171" s="102"/>
      <c r="Z171" s="59">
        <f t="shared" si="14"/>
        <v>514200</v>
      </c>
      <c r="AA171" s="57">
        <v>2017</v>
      </c>
    </row>
    <row r="172" spans="1:28" ht="30" x14ac:dyDescent="0.25">
      <c r="A172" s="55" t="s">
        <v>17</v>
      </c>
      <c r="B172" s="55" t="s">
        <v>18</v>
      </c>
      <c r="C172" s="55" t="s">
        <v>19</v>
      </c>
      <c r="D172" s="55" t="s">
        <v>17</v>
      </c>
      <c r="E172" s="55" t="s">
        <v>27</v>
      </c>
      <c r="F172" s="55" t="s">
        <v>17</v>
      </c>
      <c r="G172" s="55" t="s">
        <v>26</v>
      </c>
      <c r="H172" s="55" t="s">
        <v>17</v>
      </c>
      <c r="I172" s="55" t="s">
        <v>25</v>
      </c>
      <c r="J172" s="55" t="s">
        <v>18</v>
      </c>
      <c r="K172" s="55" t="s">
        <v>17</v>
      </c>
      <c r="L172" s="55" t="s">
        <v>19</v>
      </c>
      <c r="M172" s="55" t="s">
        <v>160</v>
      </c>
      <c r="N172" s="55" t="s">
        <v>17</v>
      </c>
      <c r="O172" s="55" t="s">
        <v>33</v>
      </c>
      <c r="P172" s="55" t="s">
        <v>18</v>
      </c>
      <c r="Q172" s="55" t="s">
        <v>219</v>
      </c>
      <c r="R172" s="56" t="s">
        <v>93</v>
      </c>
      <c r="S172" s="57" t="s">
        <v>53</v>
      </c>
      <c r="T172" s="58"/>
      <c r="U172" s="58"/>
      <c r="V172" s="58">
        <v>95</v>
      </c>
      <c r="W172" s="58"/>
      <c r="X172" s="58"/>
      <c r="Y172" s="102"/>
      <c r="Z172" s="59">
        <f t="shared" si="14"/>
        <v>95</v>
      </c>
      <c r="AA172" s="57">
        <v>2017</v>
      </c>
    </row>
    <row r="173" spans="1:28" ht="60" x14ac:dyDescent="0.25">
      <c r="A173" s="55" t="s">
        <v>17</v>
      </c>
      <c r="B173" s="55" t="s">
        <v>18</v>
      </c>
      <c r="C173" s="55" t="s">
        <v>19</v>
      </c>
      <c r="D173" s="55" t="s">
        <v>17</v>
      </c>
      <c r="E173" s="55" t="s">
        <v>27</v>
      </c>
      <c r="F173" s="55" t="s">
        <v>17</v>
      </c>
      <c r="G173" s="55" t="s">
        <v>26</v>
      </c>
      <c r="H173" s="55" t="s">
        <v>17</v>
      </c>
      <c r="I173" s="55" t="s">
        <v>25</v>
      </c>
      <c r="J173" s="55" t="s">
        <v>18</v>
      </c>
      <c r="K173" s="55" t="s">
        <v>17</v>
      </c>
      <c r="L173" s="55" t="s">
        <v>19</v>
      </c>
      <c r="M173" s="55" t="s">
        <v>18</v>
      </c>
      <c r="N173" s="55" t="s">
        <v>17</v>
      </c>
      <c r="O173" s="55" t="s">
        <v>25</v>
      </c>
      <c r="P173" s="55" t="s">
        <v>24</v>
      </c>
      <c r="Q173" s="55" t="s">
        <v>33</v>
      </c>
      <c r="R173" s="56" t="s">
        <v>223</v>
      </c>
      <c r="S173" s="57" t="s">
        <v>53</v>
      </c>
      <c r="T173" s="58"/>
      <c r="U173" s="58"/>
      <c r="V173" s="58"/>
      <c r="W173" s="58">
        <v>120931.5</v>
      </c>
      <c r="X173" s="58"/>
      <c r="Y173" s="102"/>
      <c r="Z173" s="59">
        <f>W173</f>
        <v>120931.5</v>
      </c>
      <c r="AA173" s="57">
        <v>2018</v>
      </c>
    </row>
    <row r="174" spans="1:28" ht="60" x14ac:dyDescent="0.25">
      <c r="A174" s="55" t="s">
        <v>17</v>
      </c>
      <c r="B174" s="55" t="s">
        <v>18</v>
      </c>
      <c r="C174" s="55" t="s">
        <v>19</v>
      </c>
      <c r="D174" s="55" t="s">
        <v>17</v>
      </c>
      <c r="E174" s="55" t="s">
        <v>27</v>
      </c>
      <c r="F174" s="55" t="s">
        <v>17</v>
      </c>
      <c r="G174" s="55" t="s">
        <v>26</v>
      </c>
      <c r="H174" s="55" t="s">
        <v>17</v>
      </c>
      <c r="I174" s="55" t="s">
        <v>25</v>
      </c>
      <c r="J174" s="55" t="s">
        <v>18</v>
      </c>
      <c r="K174" s="55" t="s">
        <v>17</v>
      </c>
      <c r="L174" s="55" t="s">
        <v>19</v>
      </c>
      <c r="M174" s="55" t="s">
        <v>160</v>
      </c>
      <c r="N174" s="55" t="s">
        <v>17</v>
      </c>
      <c r="O174" s="55" t="s">
        <v>25</v>
      </c>
      <c r="P174" s="55" t="s">
        <v>24</v>
      </c>
      <c r="Q174" s="55" t="s">
        <v>33</v>
      </c>
      <c r="R174" s="56" t="s">
        <v>223</v>
      </c>
      <c r="S174" s="57" t="s">
        <v>53</v>
      </c>
      <c r="T174" s="58"/>
      <c r="U174" s="58"/>
      <c r="V174" s="58"/>
      <c r="W174" s="58">
        <f>30220.7-593-175-32.2</f>
        <v>29420.5</v>
      </c>
      <c r="X174" s="58"/>
      <c r="Y174" s="102"/>
      <c r="Z174" s="59">
        <f>W174</f>
        <v>29420.5</v>
      </c>
      <c r="AA174" s="57">
        <v>2018</v>
      </c>
    </row>
    <row r="175" spans="1:28" ht="30" x14ac:dyDescent="0.25">
      <c r="A175" s="55" t="s">
        <v>17</v>
      </c>
      <c r="B175" s="55" t="s">
        <v>18</v>
      </c>
      <c r="C175" s="55" t="s">
        <v>19</v>
      </c>
      <c r="D175" s="55" t="s">
        <v>17</v>
      </c>
      <c r="E175" s="55" t="s">
        <v>27</v>
      </c>
      <c r="F175" s="55" t="s">
        <v>17</v>
      </c>
      <c r="G175" s="55" t="s">
        <v>26</v>
      </c>
      <c r="H175" s="55" t="s">
        <v>17</v>
      </c>
      <c r="I175" s="55" t="s">
        <v>25</v>
      </c>
      <c r="J175" s="55" t="s">
        <v>18</v>
      </c>
      <c r="K175" s="55" t="s">
        <v>17</v>
      </c>
      <c r="L175" s="55" t="s">
        <v>19</v>
      </c>
      <c r="M175" s="55" t="s">
        <v>160</v>
      </c>
      <c r="N175" s="55" t="s">
        <v>17</v>
      </c>
      <c r="O175" s="55" t="s">
        <v>25</v>
      </c>
      <c r="P175" s="55" t="s">
        <v>24</v>
      </c>
      <c r="Q175" s="55" t="s">
        <v>260</v>
      </c>
      <c r="R175" s="56" t="s">
        <v>93</v>
      </c>
      <c r="S175" s="57" t="s">
        <v>53</v>
      </c>
      <c r="T175" s="58"/>
      <c r="U175" s="58"/>
      <c r="V175" s="58"/>
      <c r="W175" s="58"/>
      <c r="X175" s="58">
        <f>4886-22.2</f>
        <v>4863.8</v>
      </c>
      <c r="Y175" s="102"/>
      <c r="Z175" s="59">
        <f>X175</f>
        <v>4863.8</v>
      </c>
      <c r="AA175" s="57">
        <v>2019</v>
      </c>
    </row>
    <row r="176" spans="1:28" ht="30" x14ac:dyDescent="0.25">
      <c r="A176" s="55" t="s">
        <v>17</v>
      </c>
      <c r="B176" s="55" t="s">
        <v>18</v>
      </c>
      <c r="C176" s="55" t="s">
        <v>19</v>
      </c>
      <c r="D176" s="55" t="s">
        <v>17</v>
      </c>
      <c r="E176" s="55" t="s">
        <v>27</v>
      </c>
      <c r="F176" s="55" t="s">
        <v>17</v>
      </c>
      <c r="G176" s="55" t="s">
        <v>26</v>
      </c>
      <c r="H176" s="55" t="s">
        <v>17</v>
      </c>
      <c r="I176" s="55" t="s">
        <v>25</v>
      </c>
      <c r="J176" s="55" t="s">
        <v>18</v>
      </c>
      <c r="K176" s="55" t="s">
        <v>17</v>
      </c>
      <c r="L176" s="55" t="s">
        <v>19</v>
      </c>
      <c r="M176" s="55" t="s">
        <v>18</v>
      </c>
      <c r="N176" s="55" t="s">
        <v>17</v>
      </c>
      <c r="O176" s="55" t="s">
        <v>25</v>
      </c>
      <c r="P176" s="55" t="s">
        <v>24</v>
      </c>
      <c r="Q176" s="55" t="s">
        <v>260</v>
      </c>
      <c r="R176" s="56" t="s">
        <v>93</v>
      </c>
      <c r="S176" s="57" t="s">
        <v>53</v>
      </c>
      <c r="T176" s="58"/>
      <c r="U176" s="58"/>
      <c r="V176" s="58"/>
      <c r="W176" s="58"/>
      <c r="X176" s="58">
        <v>19544</v>
      </c>
      <c r="Y176" s="102"/>
      <c r="Z176" s="59">
        <f>X176</f>
        <v>19544</v>
      </c>
      <c r="AA176" s="57">
        <v>2019</v>
      </c>
    </row>
    <row r="177" spans="1:32" s="1" customFormat="1" ht="27.6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17" t="s">
        <v>97</v>
      </c>
      <c r="S177" s="15" t="s">
        <v>54</v>
      </c>
      <c r="T177" s="8">
        <v>213.5</v>
      </c>
      <c r="U177" s="8">
        <f>25.9+283</f>
        <v>308.89999999999998</v>
      </c>
      <c r="V177" s="8">
        <v>104</v>
      </c>
      <c r="W177" s="8">
        <v>134.80000000000001</v>
      </c>
      <c r="X177" s="8">
        <v>12.1</v>
      </c>
      <c r="Y177" s="98"/>
      <c r="Z177" s="5">
        <f>T177+U177+V177+W177+X177+Y177</f>
        <v>773.30000000000007</v>
      </c>
      <c r="AA177" s="15">
        <v>2019</v>
      </c>
      <c r="AB177" s="40"/>
      <c r="AC177" s="72"/>
      <c r="AD177" s="40"/>
    </row>
    <row r="178" spans="1:32" s="51" customFormat="1" ht="30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17" t="s">
        <v>98</v>
      </c>
      <c r="S178" s="15" t="s">
        <v>49</v>
      </c>
      <c r="T178" s="21">
        <v>3</v>
      </c>
      <c r="U178" s="21"/>
      <c r="V178" s="21">
        <v>1</v>
      </c>
      <c r="W178" s="21">
        <v>1</v>
      </c>
      <c r="X178" s="21"/>
      <c r="Y178" s="99"/>
      <c r="Z178" s="6">
        <f>T178+U178+V178+W178+X178+Y178</f>
        <v>5</v>
      </c>
      <c r="AA178" s="15">
        <v>2018</v>
      </c>
      <c r="AB178" s="40"/>
      <c r="AC178" s="74"/>
      <c r="AD178" s="37"/>
      <c r="AE178" s="38"/>
      <c r="AF178" s="38"/>
    </row>
    <row r="179" spans="1:32" s="2" customFormat="1" ht="30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17" t="s">
        <v>189</v>
      </c>
      <c r="S179" s="15" t="s">
        <v>6</v>
      </c>
      <c r="T179" s="8">
        <f>160+0.1</f>
        <v>160.1</v>
      </c>
      <c r="U179" s="8"/>
      <c r="V179" s="8">
        <v>51</v>
      </c>
      <c r="W179" s="8">
        <v>95</v>
      </c>
      <c r="X179" s="8"/>
      <c r="Y179" s="98"/>
      <c r="Z179" s="5">
        <f>T179+U179+V179+W179+X179+Y179</f>
        <v>306.10000000000002</v>
      </c>
      <c r="AA179" s="15">
        <v>2018</v>
      </c>
      <c r="AB179" s="37"/>
      <c r="AC179" s="74"/>
      <c r="AD179" s="37"/>
      <c r="AE179" s="38"/>
      <c r="AF179" s="38"/>
    </row>
    <row r="180" spans="1:32" s="2" customFormat="1" ht="30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17" t="s">
        <v>226</v>
      </c>
      <c r="S180" s="15" t="s">
        <v>157</v>
      </c>
      <c r="T180" s="8"/>
      <c r="U180" s="8"/>
      <c r="V180" s="8"/>
      <c r="W180" s="8">
        <v>20.7</v>
      </c>
      <c r="X180" s="8"/>
      <c r="Y180" s="98"/>
      <c r="Z180" s="5">
        <f>T180+U180+V180+W180+X180+Y180</f>
        <v>20.7</v>
      </c>
      <c r="AA180" s="15">
        <v>2018</v>
      </c>
      <c r="AB180" s="37"/>
      <c r="AC180" s="74"/>
      <c r="AD180" s="37"/>
      <c r="AE180" s="38"/>
      <c r="AF180" s="38"/>
    </row>
    <row r="181" spans="1:32" s="2" customFormat="1" ht="28.9" customHeight="1" x14ac:dyDescent="0.25">
      <c r="A181" s="55" t="s">
        <v>17</v>
      </c>
      <c r="B181" s="55" t="s">
        <v>18</v>
      </c>
      <c r="C181" s="55" t="s">
        <v>19</v>
      </c>
      <c r="D181" s="55" t="s">
        <v>17</v>
      </c>
      <c r="E181" s="55" t="s">
        <v>27</v>
      </c>
      <c r="F181" s="55" t="s">
        <v>17</v>
      </c>
      <c r="G181" s="55" t="s">
        <v>26</v>
      </c>
      <c r="H181" s="55" t="s">
        <v>17</v>
      </c>
      <c r="I181" s="55" t="s">
        <v>25</v>
      </c>
      <c r="J181" s="55" t="s">
        <v>18</v>
      </c>
      <c r="K181" s="55" t="s">
        <v>17</v>
      </c>
      <c r="L181" s="55" t="s">
        <v>19</v>
      </c>
      <c r="M181" s="55" t="s">
        <v>17</v>
      </c>
      <c r="N181" s="55" t="s">
        <v>17</v>
      </c>
      <c r="O181" s="55" t="s">
        <v>17</v>
      </c>
      <c r="P181" s="55" t="s">
        <v>17</v>
      </c>
      <c r="Q181" s="55" t="s">
        <v>17</v>
      </c>
      <c r="R181" s="56" t="s">
        <v>243</v>
      </c>
      <c r="S181" s="57" t="s">
        <v>53</v>
      </c>
      <c r="T181" s="58"/>
      <c r="U181" s="58"/>
      <c r="V181" s="58"/>
      <c r="W181" s="58"/>
      <c r="X181" s="59">
        <f>X182+X183</f>
        <v>851823.6</v>
      </c>
      <c r="Y181" s="59">
        <f>Y182+Y183</f>
        <v>865805.5</v>
      </c>
      <c r="Z181" s="59">
        <f>Z182+Z183</f>
        <v>1717629.1</v>
      </c>
      <c r="AA181" s="57">
        <v>2020</v>
      </c>
      <c r="AB181" s="37"/>
      <c r="AC181" s="74"/>
      <c r="AD181" s="37"/>
      <c r="AE181" s="38"/>
      <c r="AF181" s="38"/>
    </row>
    <row r="182" spans="1:32" s="2" customFormat="1" ht="31.15" customHeight="1" x14ac:dyDescent="0.25">
      <c r="A182" s="55" t="s">
        <v>17</v>
      </c>
      <c r="B182" s="55" t="s">
        <v>18</v>
      </c>
      <c r="C182" s="55" t="s">
        <v>19</v>
      </c>
      <c r="D182" s="55" t="s">
        <v>17</v>
      </c>
      <c r="E182" s="55" t="s">
        <v>27</v>
      </c>
      <c r="F182" s="55" t="s">
        <v>17</v>
      </c>
      <c r="G182" s="55" t="s">
        <v>26</v>
      </c>
      <c r="H182" s="55" t="s">
        <v>17</v>
      </c>
      <c r="I182" s="55" t="s">
        <v>25</v>
      </c>
      <c r="J182" s="55" t="s">
        <v>18</v>
      </c>
      <c r="K182" s="55" t="s">
        <v>17</v>
      </c>
      <c r="L182" s="55" t="s">
        <v>19</v>
      </c>
      <c r="M182" s="55" t="s">
        <v>17</v>
      </c>
      <c r="N182" s="55" t="s">
        <v>17</v>
      </c>
      <c r="O182" s="55" t="s">
        <v>17</v>
      </c>
      <c r="P182" s="55" t="s">
        <v>17</v>
      </c>
      <c r="Q182" s="55" t="s">
        <v>17</v>
      </c>
      <c r="R182" s="56" t="s">
        <v>243</v>
      </c>
      <c r="S182" s="57" t="s">
        <v>53</v>
      </c>
      <c r="T182" s="58"/>
      <c r="U182" s="58"/>
      <c r="V182" s="58"/>
      <c r="W182" s="58"/>
      <c r="X182" s="58">
        <f>21377.8-203.6-13650.1+1574.1-1769+4494.4</f>
        <v>11823.6</v>
      </c>
      <c r="Y182" s="58">
        <v>25805.5</v>
      </c>
      <c r="Z182" s="59">
        <f>X182+Y182</f>
        <v>37629.1</v>
      </c>
      <c r="AA182" s="57">
        <v>2020</v>
      </c>
      <c r="AB182" s="37"/>
      <c r="AC182" s="74"/>
      <c r="AD182" s="37"/>
      <c r="AE182" s="38"/>
      <c r="AF182" s="38"/>
    </row>
    <row r="183" spans="1:32" s="2" customFormat="1" ht="30" customHeight="1" x14ac:dyDescent="0.25">
      <c r="A183" s="55" t="s">
        <v>17</v>
      </c>
      <c r="B183" s="55" t="s">
        <v>18</v>
      </c>
      <c r="C183" s="55" t="s">
        <v>19</v>
      </c>
      <c r="D183" s="55" t="s">
        <v>17</v>
      </c>
      <c r="E183" s="55" t="s">
        <v>27</v>
      </c>
      <c r="F183" s="55" t="s">
        <v>17</v>
      </c>
      <c r="G183" s="55" t="s">
        <v>26</v>
      </c>
      <c r="H183" s="55" t="s">
        <v>17</v>
      </c>
      <c r="I183" s="55" t="s">
        <v>25</v>
      </c>
      <c r="J183" s="55" t="s">
        <v>18</v>
      </c>
      <c r="K183" s="55" t="s">
        <v>185</v>
      </c>
      <c r="L183" s="55" t="s">
        <v>18</v>
      </c>
      <c r="M183" s="55" t="s">
        <v>24</v>
      </c>
      <c r="N183" s="55" t="s">
        <v>28</v>
      </c>
      <c r="O183" s="55" t="s">
        <v>26</v>
      </c>
      <c r="P183" s="55" t="s">
        <v>28</v>
      </c>
      <c r="Q183" s="55" t="s">
        <v>19</v>
      </c>
      <c r="R183" s="56" t="s">
        <v>243</v>
      </c>
      <c r="S183" s="57" t="s">
        <v>53</v>
      </c>
      <c r="T183" s="58"/>
      <c r="U183" s="58"/>
      <c r="V183" s="58"/>
      <c r="W183" s="58"/>
      <c r="X183" s="58">
        <f>42000+798000</f>
        <v>840000</v>
      </c>
      <c r="Y183" s="58">
        <v>840000</v>
      </c>
      <c r="Z183" s="59">
        <f>X183+Y183</f>
        <v>1680000</v>
      </c>
      <c r="AA183" s="57">
        <v>2020</v>
      </c>
      <c r="AB183" s="37"/>
      <c r="AC183" s="74"/>
      <c r="AD183" s="37"/>
      <c r="AE183" s="38"/>
      <c r="AF183" s="38"/>
    </row>
    <row r="184" spans="1:32" s="2" customFormat="1" ht="29.4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17" t="s">
        <v>242</v>
      </c>
      <c r="S184" s="15" t="s">
        <v>5</v>
      </c>
      <c r="T184" s="8"/>
      <c r="U184" s="8"/>
      <c r="V184" s="8"/>
      <c r="W184" s="8"/>
      <c r="X184" s="8">
        <f>33.4+2.2</f>
        <v>35.6</v>
      </c>
      <c r="Y184" s="8">
        <v>61.6</v>
      </c>
      <c r="Z184" s="5">
        <f>X184+Y184</f>
        <v>97.2</v>
      </c>
      <c r="AA184" s="15">
        <v>2020</v>
      </c>
      <c r="AB184" s="37"/>
      <c r="AC184" s="74"/>
      <c r="AD184" s="37"/>
      <c r="AE184" s="38"/>
      <c r="AF184" s="38"/>
    </row>
    <row r="185" spans="1:32" ht="42.75" x14ac:dyDescent="0.25">
      <c r="A185" s="49"/>
      <c r="B185" s="49"/>
      <c r="C185" s="49"/>
      <c r="D185" s="49" t="s">
        <v>17</v>
      </c>
      <c r="E185" s="49" t="s">
        <v>27</v>
      </c>
      <c r="F185" s="49" t="s">
        <v>17</v>
      </c>
      <c r="G185" s="49" t="s">
        <v>26</v>
      </c>
      <c r="H185" s="49" t="s">
        <v>17</v>
      </c>
      <c r="I185" s="49" t="s">
        <v>25</v>
      </c>
      <c r="J185" s="49" t="s">
        <v>18</v>
      </c>
      <c r="K185" s="49" t="s">
        <v>17</v>
      </c>
      <c r="L185" s="49" t="s">
        <v>28</v>
      </c>
      <c r="M185" s="49" t="s">
        <v>17</v>
      </c>
      <c r="N185" s="49" t="s">
        <v>17</v>
      </c>
      <c r="O185" s="49" t="s">
        <v>17</v>
      </c>
      <c r="P185" s="49" t="s">
        <v>17</v>
      </c>
      <c r="Q185" s="49" t="s">
        <v>17</v>
      </c>
      <c r="R185" s="50" t="s">
        <v>30</v>
      </c>
      <c r="S185" s="26" t="s">
        <v>53</v>
      </c>
      <c r="T185" s="16">
        <f>T187+T195+T201+T216+T218</f>
        <v>555707.99999999988</v>
      </c>
      <c r="U185" s="16">
        <f>U187+U195+U201+U216+U218+U227</f>
        <v>602437.20000000007</v>
      </c>
      <c r="V185" s="16">
        <f>V187+V195+V201+V216+V218+V229</f>
        <v>592342.00000000012</v>
      </c>
      <c r="W185" s="16">
        <f>W187+W195+W201+W216+W218+W229</f>
        <v>545656.39999999991</v>
      </c>
      <c r="X185" s="16">
        <f>X187+X195+X201+X216+X218</f>
        <v>500202.89999999997</v>
      </c>
      <c r="Y185" s="16">
        <f>Y187+Y195+Y201+Y216+Y218+Y229</f>
        <v>558194.70000000007</v>
      </c>
      <c r="Z185" s="16">
        <f>Z187+Z195+Z201+Z216+Z218+Z227+Z229</f>
        <v>3354541.2</v>
      </c>
      <c r="AA185" s="26">
        <v>2020</v>
      </c>
    </row>
    <row r="186" spans="1:32" ht="44.25" x14ac:dyDescent="0.25">
      <c r="A186" s="35"/>
      <c r="B186" s="35"/>
      <c r="C186" s="35"/>
      <c r="D186" s="35"/>
      <c r="E186" s="35"/>
      <c r="F186" s="35"/>
      <c r="G186" s="35"/>
      <c r="H186" s="35"/>
      <c r="I186" s="36"/>
      <c r="J186" s="35"/>
      <c r="K186" s="35"/>
      <c r="L186" s="35"/>
      <c r="M186" s="35"/>
      <c r="N186" s="35"/>
      <c r="O186" s="35"/>
      <c r="P186" s="35"/>
      <c r="Q186" s="35"/>
      <c r="R186" s="34" t="s">
        <v>99</v>
      </c>
      <c r="S186" s="15" t="s">
        <v>54</v>
      </c>
      <c r="T186" s="8">
        <f>T191</f>
        <v>6722.4</v>
      </c>
      <c r="U186" s="8">
        <f t="shared" ref="U186:Z186" si="15">U191</f>
        <v>5804.6</v>
      </c>
      <c r="V186" s="8">
        <f t="shared" si="15"/>
        <v>5804.6</v>
      </c>
      <c r="W186" s="8">
        <f t="shared" si="15"/>
        <v>5804.6</v>
      </c>
      <c r="X186" s="8">
        <f t="shared" si="15"/>
        <v>5804.6</v>
      </c>
      <c r="Y186" s="8">
        <f t="shared" si="15"/>
        <v>5804.6</v>
      </c>
      <c r="Z186" s="5">
        <f t="shared" si="15"/>
        <v>5804.6</v>
      </c>
      <c r="AA186" s="15">
        <v>2020</v>
      </c>
    </row>
    <row r="187" spans="1:32" ht="45" x14ac:dyDescent="0.25">
      <c r="A187" s="55" t="s">
        <v>17</v>
      </c>
      <c r="B187" s="55" t="s">
        <v>18</v>
      </c>
      <c r="C187" s="55" t="s">
        <v>19</v>
      </c>
      <c r="D187" s="55" t="s">
        <v>17</v>
      </c>
      <c r="E187" s="55" t="s">
        <v>27</v>
      </c>
      <c r="F187" s="55" t="s">
        <v>17</v>
      </c>
      <c r="G187" s="55" t="s">
        <v>26</v>
      </c>
      <c r="H187" s="55" t="s">
        <v>17</v>
      </c>
      <c r="I187" s="55" t="s">
        <v>25</v>
      </c>
      <c r="J187" s="55" t="s">
        <v>18</v>
      </c>
      <c r="K187" s="55" t="s">
        <v>17</v>
      </c>
      <c r="L187" s="55" t="s">
        <v>28</v>
      </c>
      <c r="M187" s="55" t="s">
        <v>17</v>
      </c>
      <c r="N187" s="55" t="s">
        <v>17</v>
      </c>
      <c r="O187" s="55" t="s">
        <v>17</v>
      </c>
      <c r="P187" s="55" t="s">
        <v>17</v>
      </c>
      <c r="Q187" s="55" t="s">
        <v>17</v>
      </c>
      <c r="R187" s="56" t="s">
        <v>100</v>
      </c>
      <c r="S187" s="57" t="s">
        <v>53</v>
      </c>
      <c r="T187" s="59">
        <f>524597.1+9797.5</f>
        <v>534394.6</v>
      </c>
      <c r="U187" s="59">
        <f>560000-700-185-145.1-1284.7-993.1-56017.3</f>
        <v>500674.8000000001</v>
      </c>
      <c r="V187" s="59">
        <f>V188+V189+V190</f>
        <v>490893.30000000005</v>
      </c>
      <c r="W187" s="59">
        <f>W188+W189</f>
        <v>481100.79999999999</v>
      </c>
      <c r="X187" s="59">
        <f>X188+X189</f>
        <v>474556.3</v>
      </c>
      <c r="Y187" s="59">
        <f>Y188+Y189</f>
        <v>531291.80000000005</v>
      </c>
      <c r="Z187" s="59">
        <f>Z188+Z189+Z190</f>
        <v>3012911.6</v>
      </c>
      <c r="AA187" s="57">
        <v>2020</v>
      </c>
    </row>
    <row r="188" spans="1:32" ht="45" x14ac:dyDescent="0.25">
      <c r="A188" s="55" t="s">
        <v>17</v>
      </c>
      <c r="B188" s="55" t="s">
        <v>18</v>
      </c>
      <c r="C188" s="55" t="s">
        <v>19</v>
      </c>
      <c r="D188" s="55" t="s">
        <v>17</v>
      </c>
      <c r="E188" s="55" t="s">
        <v>27</v>
      </c>
      <c r="F188" s="55" t="s">
        <v>17</v>
      </c>
      <c r="G188" s="55" t="s">
        <v>26</v>
      </c>
      <c r="H188" s="55" t="s">
        <v>17</v>
      </c>
      <c r="I188" s="55" t="s">
        <v>25</v>
      </c>
      <c r="J188" s="55" t="s">
        <v>18</v>
      </c>
      <c r="K188" s="55" t="s">
        <v>17</v>
      </c>
      <c r="L188" s="55" t="s">
        <v>28</v>
      </c>
      <c r="M188" s="55" t="s">
        <v>17</v>
      </c>
      <c r="N188" s="55" t="s">
        <v>17</v>
      </c>
      <c r="O188" s="55" t="s">
        <v>17</v>
      </c>
      <c r="P188" s="55" t="s">
        <v>17</v>
      </c>
      <c r="Q188" s="55" t="s">
        <v>17</v>
      </c>
      <c r="R188" s="56" t="s">
        <v>100</v>
      </c>
      <c r="S188" s="57" t="s">
        <v>53</v>
      </c>
      <c r="T188" s="58">
        <f>524597.1+9797.5</f>
        <v>534394.6</v>
      </c>
      <c r="U188" s="58">
        <f>560000-700-185-145.1-1284.7-993.1-56017.3</f>
        <v>500674.8000000001</v>
      </c>
      <c r="V188" s="58">
        <f>510303.9-40000-731.1-35.9-200+1100-8701.7-380-73.6-186</f>
        <v>461095.60000000003</v>
      </c>
      <c r="W188" s="58">
        <f>469051.5-1500-603.2+2103.2-7000-71.4+652.3-1800+20268.4</f>
        <v>481100.79999999999</v>
      </c>
      <c r="X188" s="58">
        <f>448705.2-45-1010+376.1-130.2+130.2+26530</f>
        <v>474556.3</v>
      </c>
      <c r="Y188" s="58">
        <v>531291.80000000005</v>
      </c>
      <c r="Z188" s="59">
        <f>T188+U188+V188+W188+X188+Y188</f>
        <v>2983113.9000000004</v>
      </c>
      <c r="AA188" s="57">
        <v>2020</v>
      </c>
    </row>
    <row r="189" spans="1:32" ht="45" x14ac:dyDescent="0.25">
      <c r="A189" s="55" t="s">
        <v>17</v>
      </c>
      <c r="B189" s="55" t="s">
        <v>18</v>
      </c>
      <c r="C189" s="55" t="s">
        <v>19</v>
      </c>
      <c r="D189" s="55" t="s">
        <v>17</v>
      </c>
      <c r="E189" s="55" t="s">
        <v>27</v>
      </c>
      <c r="F189" s="55" t="s">
        <v>17</v>
      </c>
      <c r="G189" s="55" t="s">
        <v>26</v>
      </c>
      <c r="H189" s="55" t="s">
        <v>17</v>
      </c>
      <c r="I189" s="55" t="s">
        <v>25</v>
      </c>
      <c r="J189" s="55" t="s">
        <v>18</v>
      </c>
      <c r="K189" s="55" t="s">
        <v>17</v>
      </c>
      <c r="L189" s="55" t="s">
        <v>28</v>
      </c>
      <c r="M189" s="55" t="s">
        <v>160</v>
      </c>
      <c r="N189" s="55" t="s">
        <v>17</v>
      </c>
      <c r="O189" s="55" t="s">
        <v>33</v>
      </c>
      <c r="P189" s="55" t="s">
        <v>18</v>
      </c>
      <c r="Q189" s="55" t="s">
        <v>183</v>
      </c>
      <c r="R189" s="56" t="s">
        <v>100</v>
      </c>
      <c r="S189" s="57" t="s">
        <v>53</v>
      </c>
      <c r="T189" s="58"/>
      <c r="U189" s="58"/>
      <c r="V189" s="58">
        <v>2979.8</v>
      </c>
      <c r="W189" s="58"/>
      <c r="X189" s="58"/>
      <c r="Y189" s="102"/>
      <c r="Z189" s="59">
        <f>T189+U189+V189+W189+X189+Y189</f>
        <v>2979.8</v>
      </c>
      <c r="AA189" s="57">
        <v>2017</v>
      </c>
    </row>
    <row r="190" spans="1:32" ht="45" x14ac:dyDescent="0.25">
      <c r="A190" s="55" t="s">
        <v>17</v>
      </c>
      <c r="B190" s="55" t="s">
        <v>18</v>
      </c>
      <c r="C190" s="55" t="s">
        <v>19</v>
      </c>
      <c r="D190" s="55" t="s">
        <v>17</v>
      </c>
      <c r="E190" s="55" t="s">
        <v>27</v>
      </c>
      <c r="F190" s="55" t="s">
        <v>17</v>
      </c>
      <c r="G190" s="55" t="s">
        <v>26</v>
      </c>
      <c r="H190" s="55" t="s">
        <v>17</v>
      </c>
      <c r="I190" s="55" t="s">
        <v>25</v>
      </c>
      <c r="J190" s="55" t="s">
        <v>18</v>
      </c>
      <c r="K190" s="55" t="s">
        <v>17</v>
      </c>
      <c r="L190" s="55" t="s">
        <v>28</v>
      </c>
      <c r="M190" s="55" t="s">
        <v>18</v>
      </c>
      <c r="N190" s="55" t="s">
        <v>17</v>
      </c>
      <c r="O190" s="55" t="s">
        <v>33</v>
      </c>
      <c r="P190" s="55" t="s">
        <v>18</v>
      </c>
      <c r="Q190" s="55" t="s">
        <v>186</v>
      </c>
      <c r="R190" s="56" t="s">
        <v>100</v>
      </c>
      <c r="S190" s="57" t="s">
        <v>53</v>
      </c>
      <c r="T190" s="58"/>
      <c r="U190" s="58"/>
      <c r="V190" s="58">
        <v>26817.9</v>
      </c>
      <c r="W190" s="58"/>
      <c r="X190" s="58"/>
      <c r="Y190" s="102"/>
      <c r="Z190" s="59">
        <f>T190+U190+V190+W190+X190+Y190</f>
        <v>26817.9</v>
      </c>
      <c r="AA190" s="57">
        <v>2017</v>
      </c>
    </row>
    <row r="191" spans="1:32" ht="45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17" t="s">
        <v>101</v>
      </c>
      <c r="S191" s="15" t="s">
        <v>157</v>
      </c>
      <c r="T191" s="8">
        <v>6722.4</v>
      </c>
      <c r="U191" s="8">
        <v>5804.6</v>
      </c>
      <c r="V191" s="8">
        <v>5804.6</v>
      </c>
      <c r="W191" s="8">
        <v>5804.6</v>
      </c>
      <c r="X191" s="8">
        <v>5804.6</v>
      </c>
      <c r="Y191" s="8">
        <v>5804.6</v>
      </c>
      <c r="Z191" s="5">
        <v>5804.6</v>
      </c>
      <c r="AA191" s="15">
        <v>2020</v>
      </c>
    </row>
    <row r="192" spans="1:32" ht="45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17" t="s">
        <v>102</v>
      </c>
      <c r="S192" s="15" t="s">
        <v>49</v>
      </c>
      <c r="T192" s="21">
        <v>43</v>
      </c>
      <c r="U192" s="21">
        <v>55</v>
      </c>
      <c r="V192" s="21"/>
      <c r="W192" s="21"/>
      <c r="X192" s="21">
        <v>37</v>
      </c>
      <c r="Y192" s="21">
        <v>5</v>
      </c>
      <c r="Z192" s="6">
        <f t="shared" ref="Z192:Z200" si="16">T192+U192+V192+W192+X192+Y192</f>
        <v>140</v>
      </c>
      <c r="AA192" s="15">
        <v>2020</v>
      </c>
    </row>
    <row r="193" spans="1:27" ht="45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17" t="s">
        <v>103</v>
      </c>
      <c r="S193" s="15" t="s">
        <v>49</v>
      </c>
      <c r="T193" s="21">
        <f>4367-2367</f>
        <v>2000</v>
      </c>
      <c r="U193" s="21">
        <f>2540+172+150</f>
        <v>2862</v>
      </c>
      <c r="V193" s="21">
        <v>2310</v>
      </c>
      <c r="W193" s="21">
        <f>1800-340</f>
        <v>1460</v>
      </c>
      <c r="X193" s="21">
        <v>1500</v>
      </c>
      <c r="Y193" s="21">
        <v>2000</v>
      </c>
      <c r="Z193" s="6">
        <f t="shared" si="16"/>
        <v>12132</v>
      </c>
      <c r="AA193" s="15">
        <v>2020</v>
      </c>
    </row>
    <row r="194" spans="1:27" ht="30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17" t="s">
        <v>104</v>
      </c>
      <c r="S194" s="15" t="s">
        <v>15</v>
      </c>
      <c r="T194" s="8">
        <v>78529</v>
      </c>
      <c r="U194" s="8">
        <v>64700</v>
      </c>
      <c r="V194" s="8">
        <v>58800</v>
      </c>
      <c r="W194" s="8">
        <v>53263.3</v>
      </c>
      <c r="X194" s="8">
        <v>44000</v>
      </c>
      <c r="Y194" s="8">
        <v>50000</v>
      </c>
      <c r="Z194" s="5">
        <f t="shared" si="16"/>
        <v>349292.3</v>
      </c>
      <c r="AA194" s="15">
        <v>2020</v>
      </c>
    </row>
    <row r="195" spans="1:27" ht="30" x14ac:dyDescent="0.25">
      <c r="A195" s="55" t="s">
        <v>17</v>
      </c>
      <c r="B195" s="55" t="s">
        <v>18</v>
      </c>
      <c r="C195" s="55" t="s">
        <v>19</v>
      </c>
      <c r="D195" s="55" t="s">
        <v>17</v>
      </c>
      <c r="E195" s="55" t="s">
        <v>27</v>
      </c>
      <c r="F195" s="55" t="s">
        <v>17</v>
      </c>
      <c r="G195" s="55" t="s">
        <v>26</v>
      </c>
      <c r="H195" s="55" t="s">
        <v>17</v>
      </c>
      <c r="I195" s="55" t="s">
        <v>25</v>
      </c>
      <c r="J195" s="55" t="s">
        <v>18</v>
      </c>
      <c r="K195" s="55" t="s">
        <v>17</v>
      </c>
      <c r="L195" s="55" t="s">
        <v>28</v>
      </c>
      <c r="M195" s="55" t="s">
        <v>17</v>
      </c>
      <c r="N195" s="55" t="s">
        <v>17</v>
      </c>
      <c r="O195" s="55" t="s">
        <v>17</v>
      </c>
      <c r="P195" s="55" t="s">
        <v>17</v>
      </c>
      <c r="Q195" s="55" t="s">
        <v>17</v>
      </c>
      <c r="R195" s="56" t="s">
        <v>155</v>
      </c>
      <c r="S195" s="57" t="s">
        <v>53</v>
      </c>
      <c r="T195" s="59">
        <f>8750.1-1323.9</f>
        <v>7426.2000000000007</v>
      </c>
      <c r="U195" s="59">
        <f>4000-420.3-400</f>
        <v>3179.7</v>
      </c>
      <c r="V195" s="59">
        <f>V196+V197+V198</f>
        <v>14211</v>
      </c>
      <c r="W195" s="59">
        <f>W196</f>
        <v>1563.8000000000002</v>
      </c>
      <c r="X195" s="59">
        <f>X196</f>
        <v>2175</v>
      </c>
      <c r="Y195" s="59">
        <f>Y196</f>
        <v>2500</v>
      </c>
      <c r="Z195" s="59">
        <f t="shared" si="16"/>
        <v>31055.7</v>
      </c>
      <c r="AA195" s="57">
        <v>2020</v>
      </c>
    </row>
    <row r="196" spans="1:27" ht="30" x14ac:dyDescent="0.25">
      <c r="A196" s="55" t="s">
        <v>17</v>
      </c>
      <c r="B196" s="55" t="s">
        <v>18</v>
      </c>
      <c r="C196" s="55" t="s">
        <v>19</v>
      </c>
      <c r="D196" s="55" t="s">
        <v>17</v>
      </c>
      <c r="E196" s="55" t="s">
        <v>27</v>
      </c>
      <c r="F196" s="55" t="s">
        <v>17</v>
      </c>
      <c r="G196" s="55" t="s">
        <v>26</v>
      </c>
      <c r="H196" s="55" t="s">
        <v>17</v>
      </c>
      <c r="I196" s="55" t="s">
        <v>25</v>
      </c>
      <c r="J196" s="55" t="s">
        <v>18</v>
      </c>
      <c r="K196" s="55" t="s">
        <v>17</v>
      </c>
      <c r="L196" s="55" t="s">
        <v>28</v>
      </c>
      <c r="M196" s="55" t="s">
        <v>17</v>
      </c>
      <c r="N196" s="55" t="s">
        <v>17</v>
      </c>
      <c r="O196" s="55" t="s">
        <v>17</v>
      </c>
      <c r="P196" s="55" t="s">
        <v>17</v>
      </c>
      <c r="Q196" s="55" t="s">
        <v>17</v>
      </c>
      <c r="R196" s="56" t="s">
        <v>155</v>
      </c>
      <c r="S196" s="57" t="s">
        <v>53</v>
      </c>
      <c r="T196" s="58">
        <f>8750.1-1323.9</f>
        <v>7426.2000000000007</v>
      </c>
      <c r="U196" s="58">
        <f>4000-420.3-400</f>
        <v>3179.7</v>
      </c>
      <c r="V196" s="58">
        <f>2633-20-1100-100-322.5-125+125</f>
        <v>1090.5</v>
      </c>
      <c r="W196" s="58">
        <f>2777.8-75-277.8+1510.5+192.1-1488-429.9-20-625.9</f>
        <v>1563.8000000000002</v>
      </c>
      <c r="X196" s="58">
        <f>2500-325</f>
        <v>2175</v>
      </c>
      <c r="Y196" s="58">
        <v>2500</v>
      </c>
      <c r="Z196" s="59">
        <f t="shared" si="16"/>
        <v>17935.2</v>
      </c>
      <c r="AA196" s="57">
        <v>2020</v>
      </c>
    </row>
    <row r="197" spans="1:27" ht="30" x14ac:dyDescent="0.25">
      <c r="A197" s="55" t="s">
        <v>17</v>
      </c>
      <c r="B197" s="55" t="s">
        <v>18</v>
      </c>
      <c r="C197" s="55" t="s">
        <v>19</v>
      </c>
      <c r="D197" s="55" t="s">
        <v>17</v>
      </c>
      <c r="E197" s="55" t="s">
        <v>27</v>
      </c>
      <c r="F197" s="55" t="s">
        <v>17</v>
      </c>
      <c r="G197" s="55" t="s">
        <v>26</v>
      </c>
      <c r="H197" s="55" t="s">
        <v>17</v>
      </c>
      <c r="I197" s="55" t="s">
        <v>25</v>
      </c>
      <c r="J197" s="55" t="s">
        <v>18</v>
      </c>
      <c r="K197" s="55" t="s">
        <v>17</v>
      </c>
      <c r="L197" s="55" t="s">
        <v>28</v>
      </c>
      <c r="M197" s="55" t="s">
        <v>160</v>
      </c>
      <c r="N197" s="55" t="s">
        <v>17</v>
      </c>
      <c r="O197" s="55" t="s">
        <v>33</v>
      </c>
      <c r="P197" s="55" t="s">
        <v>18</v>
      </c>
      <c r="Q197" s="55" t="s">
        <v>183</v>
      </c>
      <c r="R197" s="56" t="s">
        <v>155</v>
      </c>
      <c r="S197" s="57" t="s">
        <v>53</v>
      </c>
      <c r="T197" s="58"/>
      <c r="U197" s="58"/>
      <c r="V197" s="58">
        <f>1389.1-770.4</f>
        <v>618.69999999999993</v>
      </c>
      <c r="W197" s="58"/>
      <c r="X197" s="58"/>
      <c r="Y197" s="102"/>
      <c r="Z197" s="59">
        <f t="shared" si="16"/>
        <v>618.69999999999993</v>
      </c>
      <c r="AA197" s="57">
        <v>2017</v>
      </c>
    </row>
    <row r="198" spans="1:27" ht="30" x14ac:dyDescent="0.25">
      <c r="A198" s="55" t="s">
        <v>17</v>
      </c>
      <c r="B198" s="55" t="s">
        <v>18</v>
      </c>
      <c r="C198" s="55" t="s">
        <v>19</v>
      </c>
      <c r="D198" s="55" t="s">
        <v>17</v>
      </c>
      <c r="E198" s="55" t="s">
        <v>27</v>
      </c>
      <c r="F198" s="55" t="s">
        <v>17</v>
      </c>
      <c r="G198" s="55" t="s">
        <v>26</v>
      </c>
      <c r="H198" s="55" t="s">
        <v>17</v>
      </c>
      <c r="I198" s="55" t="s">
        <v>25</v>
      </c>
      <c r="J198" s="55" t="s">
        <v>18</v>
      </c>
      <c r="K198" s="55" t="s">
        <v>17</v>
      </c>
      <c r="L198" s="55" t="s">
        <v>28</v>
      </c>
      <c r="M198" s="55" t="s">
        <v>18</v>
      </c>
      <c r="N198" s="55" t="s">
        <v>17</v>
      </c>
      <c r="O198" s="55" t="s">
        <v>33</v>
      </c>
      <c r="P198" s="55" t="s">
        <v>18</v>
      </c>
      <c r="Q198" s="55" t="s">
        <v>186</v>
      </c>
      <c r="R198" s="56" t="s">
        <v>155</v>
      </c>
      <c r="S198" s="57" t="s">
        <v>53</v>
      </c>
      <c r="T198" s="58"/>
      <c r="U198" s="58"/>
      <c r="V198" s="58">
        <v>12501.8</v>
      </c>
      <c r="W198" s="58"/>
      <c r="X198" s="58"/>
      <c r="Y198" s="102"/>
      <c r="Z198" s="59">
        <f t="shared" si="16"/>
        <v>12501.8</v>
      </c>
      <c r="AA198" s="57">
        <v>2017</v>
      </c>
    </row>
    <row r="199" spans="1:27" ht="30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17" t="s">
        <v>105</v>
      </c>
      <c r="S199" s="15" t="s">
        <v>49</v>
      </c>
      <c r="T199" s="18">
        <f>5+6</f>
        <v>11</v>
      </c>
      <c r="U199" s="18">
        <v>6</v>
      </c>
      <c r="V199" s="18">
        <v>23</v>
      </c>
      <c r="W199" s="18">
        <f>4+14</f>
        <v>18</v>
      </c>
      <c r="X199" s="18"/>
      <c r="Y199" s="107"/>
      <c r="Z199" s="6">
        <f t="shared" si="16"/>
        <v>58</v>
      </c>
      <c r="AA199" s="15">
        <v>2018</v>
      </c>
    </row>
    <row r="200" spans="1:27" ht="30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17" t="s">
        <v>106</v>
      </c>
      <c r="S200" s="15" t="s">
        <v>49</v>
      </c>
      <c r="T200" s="18">
        <f>9+6</f>
        <v>15</v>
      </c>
      <c r="U200" s="18">
        <v>3</v>
      </c>
      <c r="V200" s="18">
        <v>1</v>
      </c>
      <c r="W200" s="18">
        <v>3</v>
      </c>
      <c r="X200" s="18">
        <v>7</v>
      </c>
      <c r="Y200" s="18">
        <v>2</v>
      </c>
      <c r="Z200" s="6">
        <f t="shared" si="16"/>
        <v>31</v>
      </c>
      <c r="AA200" s="15">
        <v>2020</v>
      </c>
    </row>
    <row r="201" spans="1:27" ht="44.25" x14ac:dyDescent="0.25">
      <c r="A201" s="55"/>
      <c r="B201" s="55"/>
      <c r="C201" s="55"/>
      <c r="D201" s="55" t="s">
        <v>17</v>
      </c>
      <c r="E201" s="55" t="s">
        <v>27</v>
      </c>
      <c r="F201" s="55" t="s">
        <v>17</v>
      </c>
      <c r="G201" s="55" t="s">
        <v>26</v>
      </c>
      <c r="H201" s="55" t="s">
        <v>17</v>
      </c>
      <c r="I201" s="55" t="s">
        <v>25</v>
      </c>
      <c r="J201" s="55" t="s">
        <v>18</v>
      </c>
      <c r="K201" s="55" t="s">
        <v>17</v>
      </c>
      <c r="L201" s="55" t="s">
        <v>28</v>
      </c>
      <c r="M201" s="55" t="s">
        <v>17</v>
      </c>
      <c r="N201" s="55" t="s">
        <v>17</v>
      </c>
      <c r="O201" s="55" t="s">
        <v>17</v>
      </c>
      <c r="P201" s="55" t="s">
        <v>17</v>
      </c>
      <c r="Q201" s="55" t="s">
        <v>17</v>
      </c>
      <c r="R201" s="60" t="s">
        <v>107</v>
      </c>
      <c r="S201" s="57" t="s">
        <v>53</v>
      </c>
      <c r="T201" s="59">
        <f t="shared" ref="T201:Y201" si="17">T203+T206+T210+T214</f>
        <v>12968.2</v>
      </c>
      <c r="U201" s="59">
        <f t="shared" si="17"/>
        <v>13547.599999999999</v>
      </c>
      <c r="V201" s="59">
        <f t="shared" si="17"/>
        <v>23440.5</v>
      </c>
      <c r="W201" s="59">
        <f t="shared" si="17"/>
        <v>23968.799999999999</v>
      </c>
      <c r="X201" s="59">
        <f t="shared" si="17"/>
        <v>22841.600000000002</v>
      </c>
      <c r="Y201" s="59">
        <f t="shared" si="17"/>
        <v>23902.9</v>
      </c>
      <c r="Z201" s="59">
        <f>Z203+Z206+Z210+Z214</f>
        <v>120669.59999999999</v>
      </c>
      <c r="AA201" s="57">
        <v>2020</v>
      </c>
    </row>
    <row r="202" spans="1:27" ht="30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17" t="s">
        <v>108</v>
      </c>
      <c r="S202" s="15" t="s">
        <v>22</v>
      </c>
      <c r="T202" s="8">
        <f t="shared" ref="T202:Z202" si="18">T204+T207+T211</f>
        <v>7673</v>
      </c>
      <c r="U202" s="8">
        <f t="shared" si="18"/>
        <v>4758</v>
      </c>
      <c r="V202" s="8">
        <f t="shared" si="18"/>
        <v>4301.5</v>
      </c>
      <c r="W202" s="8">
        <f t="shared" si="18"/>
        <v>5767.6</v>
      </c>
      <c r="X202" s="8">
        <f t="shared" si="18"/>
        <v>1740</v>
      </c>
      <c r="Y202" s="8">
        <f t="shared" si="18"/>
        <v>2276.5</v>
      </c>
      <c r="Z202" s="5">
        <f t="shared" si="18"/>
        <v>26516.6</v>
      </c>
      <c r="AA202" s="15">
        <v>2020</v>
      </c>
    </row>
    <row r="203" spans="1:27" ht="45" x14ac:dyDescent="0.25">
      <c r="A203" s="55" t="s">
        <v>17</v>
      </c>
      <c r="B203" s="55" t="s">
        <v>17</v>
      </c>
      <c r="C203" s="55" t="s">
        <v>28</v>
      </c>
      <c r="D203" s="55" t="s">
        <v>17</v>
      </c>
      <c r="E203" s="55" t="s">
        <v>27</v>
      </c>
      <c r="F203" s="55" t="s">
        <v>17</v>
      </c>
      <c r="G203" s="55" t="s">
        <v>26</v>
      </c>
      <c r="H203" s="55" t="s">
        <v>17</v>
      </c>
      <c r="I203" s="55" t="s">
        <v>25</v>
      </c>
      <c r="J203" s="55" t="s">
        <v>18</v>
      </c>
      <c r="K203" s="55" t="s">
        <v>17</v>
      </c>
      <c r="L203" s="55" t="s">
        <v>28</v>
      </c>
      <c r="M203" s="55" t="s">
        <v>17</v>
      </c>
      <c r="N203" s="55" t="s">
        <v>17</v>
      </c>
      <c r="O203" s="55" t="s">
        <v>17</v>
      </c>
      <c r="P203" s="55" t="s">
        <v>17</v>
      </c>
      <c r="Q203" s="55" t="s">
        <v>17</v>
      </c>
      <c r="R203" s="56" t="s">
        <v>109</v>
      </c>
      <c r="S203" s="57" t="s">
        <v>53</v>
      </c>
      <c r="T203" s="58">
        <f>2700-593.9</f>
        <v>2106.1</v>
      </c>
      <c r="U203" s="58">
        <f>2465.1-1132-246.5-62.4</f>
        <v>1024.1999999999998</v>
      </c>
      <c r="V203" s="58">
        <v>900</v>
      </c>
      <c r="W203" s="58">
        <f>252.2+1500.1-25.2-100</f>
        <v>1627.1</v>
      </c>
      <c r="X203" s="58">
        <f>252.2+1000-800-200</f>
        <v>252.20000000000005</v>
      </c>
      <c r="Y203" s="58">
        <v>252.2</v>
      </c>
      <c r="Z203" s="59">
        <f t="shared" ref="Z203:Z208" si="19">T203+U203+V203+W203+X203+Y203</f>
        <v>6161.7999999999993</v>
      </c>
      <c r="AA203" s="57">
        <v>2020</v>
      </c>
    </row>
    <row r="204" spans="1:27" ht="30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17" t="s">
        <v>110</v>
      </c>
      <c r="S204" s="15" t="s">
        <v>22</v>
      </c>
      <c r="T204" s="8">
        <v>3238</v>
      </c>
      <c r="U204" s="8">
        <v>3553</v>
      </c>
      <c r="V204" s="8">
        <v>2077</v>
      </c>
      <c r="W204" s="8">
        <v>3958.6</v>
      </c>
      <c r="X204" s="8">
        <v>580</v>
      </c>
      <c r="Y204" s="8">
        <v>340.5</v>
      </c>
      <c r="Z204" s="5">
        <f t="shared" si="19"/>
        <v>13747.1</v>
      </c>
      <c r="AA204" s="15">
        <v>2020</v>
      </c>
    </row>
    <row r="205" spans="1:27" ht="30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17" t="s">
        <v>111</v>
      </c>
      <c r="S205" s="15" t="s">
        <v>49</v>
      </c>
      <c r="T205" s="21">
        <v>6</v>
      </c>
      <c r="U205" s="21">
        <v>4</v>
      </c>
      <c r="V205" s="21"/>
      <c r="W205" s="21"/>
      <c r="X205" s="21"/>
      <c r="Y205" s="99"/>
      <c r="Z205" s="6">
        <f t="shared" si="19"/>
        <v>10</v>
      </c>
      <c r="AA205" s="15">
        <v>2016</v>
      </c>
    </row>
    <row r="206" spans="1:27" ht="45" x14ac:dyDescent="0.25">
      <c r="A206" s="55" t="s">
        <v>17</v>
      </c>
      <c r="B206" s="55" t="s">
        <v>17</v>
      </c>
      <c r="C206" s="55" t="s">
        <v>27</v>
      </c>
      <c r="D206" s="55" t="s">
        <v>17</v>
      </c>
      <c r="E206" s="55" t="s">
        <v>27</v>
      </c>
      <c r="F206" s="55" t="s">
        <v>17</v>
      </c>
      <c r="G206" s="55" t="s">
        <v>26</v>
      </c>
      <c r="H206" s="55" t="s">
        <v>17</v>
      </c>
      <c r="I206" s="55" t="s">
        <v>25</v>
      </c>
      <c r="J206" s="55" t="s">
        <v>18</v>
      </c>
      <c r="K206" s="55" t="s">
        <v>17</v>
      </c>
      <c r="L206" s="55" t="s">
        <v>28</v>
      </c>
      <c r="M206" s="55" t="s">
        <v>17</v>
      </c>
      <c r="N206" s="55" t="s">
        <v>17</v>
      </c>
      <c r="O206" s="55" t="s">
        <v>17</v>
      </c>
      <c r="P206" s="55" t="s">
        <v>17</v>
      </c>
      <c r="Q206" s="55" t="s">
        <v>17</v>
      </c>
      <c r="R206" s="56" t="s">
        <v>109</v>
      </c>
      <c r="S206" s="57" t="s">
        <v>53</v>
      </c>
      <c r="T206" s="58">
        <f>813-490</f>
        <v>323</v>
      </c>
      <c r="U206" s="58">
        <f>742.3-200-100-176.9</f>
        <v>265.39999999999998</v>
      </c>
      <c r="V206" s="58">
        <f>500-24.8-343</f>
        <v>132.19999999999999</v>
      </c>
      <c r="W206" s="58">
        <f>150+1060.1-15-13.5</f>
        <v>1181.5999999999999</v>
      </c>
      <c r="X206" s="58">
        <f>150+1035.4-835.4</f>
        <v>350.00000000000011</v>
      </c>
      <c r="Y206" s="58">
        <v>150</v>
      </c>
      <c r="Z206" s="59">
        <f t="shared" si="19"/>
        <v>2402.1999999999998</v>
      </c>
      <c r="AA206" s="57">
        <v>2020</v>
      </c>
    </row>
    <row r="207" spans="1:27" ht="30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17" t="s">
        <v>112</v>
      </c>
      <c r="S207" s="15" t="s">
        <v>22</v>
      </c>
      <c r="T207" s="8">
        <f>1000+2400</f>
        <v>3400</v>
      </c>
      <c r="U207" s="8">
        <f>913-708</f>
        <v>205</v>
      </c>
      <c r="V207" s="8">
        <v>602</v>
      </c>
      <c r="W207" s="8">
        <v>609</v>
      </c>
      <c r="X207" s="8">
        <v>780</v>
      </c>
      <c r="Y207" s="8">
        <v>250</v>
      </c>
      <c r="Z207" s="5">
        <f t="shared" si="19"/>
        <v>5846</v>
      </c>
      <c r="AA207" s="15">
        <v>2020</v>
      </c>
    </row>
    <row r="208" spans="1:27" ht="30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17" t="s">
        <v>113</v>
      </c>
      <c r="S208" s="15" t="s">
        <v>6</v>
      </c>
      <c r="T208" s="8"/>
      <c r="U208" s="8">
        <f>365+498</f>
        <v>863</v>
      </c>
      <c r="V208" s="8">
        <v>125</v>
      </c>
      <c r="W208" s="8">
        <v>200</v>
      </c>
      <c r="X208" s="8">
        <v>300</v>
      </c>
      <c r="Y208" s="8">
        <v>161</v>
      </c>
      <c r="Z208" s="5">
        <f t="shared" si="19"/>
        <v>1649</v>
      </c>
      <c r="AA208" s="15">
        <v>2020</v>
      </c>
    </row>
    <row r="209" spans="1:32" ht="30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17" t="s">
        <v>230</v>
      </c>
      <c r="S209" s="15" t="s">
        <v>49</v>
      </c>
      <c r="T209" s="8"/>
      <c r="U209" s="8"/>
      <c r="V209" s="8"/>
      <c r="W209" s="21">
        <v>20</v>
      </c>
      <c r="X209" s="21"/>
      <c r="Y209" s="99"/>
      <c r="Z209" s="6">
        <f>W209</f>
        <v>20</v>
      </c>
      <c r="AA209" s="15">
        <v>2018</v>
      </c>
    </row>
    <row r="210" spans="1:32" ht="45" x14ac:dyDescent="0.25">
      <c r="A210" s="55" t="s">
        <v>17</v>
      </c>
      <c r="B210" s="55" t="s">
        <v>17</v>
      </c>
      <c r="C210" s="55" t="s">
        <v>24</v>
      </c>
      <c r="D210" s="55" t="s">
        <v>17</v>
      </c>
      <c r="E210" s="55" t="s">
        <v>27</v>
      </c>
      <c r="F210" s="55" t="s">
        <v>17</v>
      </c>
      <c r="G210" s="55" t="s">
        <v>26</v>
      </c>
      <c r="H210" s="55" t="s">
        <v>17</v>
      </c>
      <c r="I210" s="55" t="s">
        <v>25</v>
      </c>
      <c r="J210" s="55" t="s">
        <v>18</v>
      </c>
      <c r="K210" s="55" t="s">
        <v>17</v>
      </c>
      <c r="L210" s="55" t="s">
        <v>28</v>
      </c>
      <c r="M210" s="55" t="s">
        <v>17</v>
      </c>
      <c r="N210" s="55" t="s">
        <v>17</v>
      </c>
      <c r="O210" s="55" t="s">
        <v>17</v>
      </c>
      <c r="P210" s="55" t="s">
        <v>17</v>
      </c>
      <c r="Q210" s="55" t="s">
        <v>17</v>
      </c>
      <c r="R210" s="56" t="s">
        <v>109</v>
      </c>
      <c r="S210" s="57" t="s">
        <v>53</v>
      </c>
      <c r="T210" s="58">
        <v>1094.2</v>
      </c>
      <c r="U210" s="58">
        <f>999-129.2-441.6</f>
        <v>428.19999999999993</v>
      </c>
      <c r="V210" s="58">
        <f>700-69-0.7</f>
        <v>630.29999999999995</v>
      </c>
      <c r="W210" s="58">
        <f>200+719.9-20-3.6</f>
        <v>896.3</v>
      </c>
      <c r="X210" s="58">
        <f>200+1100-900</f>
        <v>400</v>
      </c>
      <c r="Y210" s="58">
        <v>200</v>
      </c>
      <c r="Z210" s="59">
        <f>T210+U210+V210+W210+X210+Y210</f>
        <v>3649</v>
      </c>
      <c r="AA210" s="57">
        <v>2020</v>
      </c>
    </row>
    <row r="211" spans="1:32" ht="30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17" t="s">
        <v>231</v>
      </c>
      <c r="S211" s="15" t="s">
        <v>22</v>
      </c>
      <c r="T211" s="8">
        <f>1944-909</f>
        <v>1035</v>
      </c>
      <c r="U211" s="8">
        <v>1000</v>
      </c>
      <c r="V211" s="8">
        <v>1622.5</v>
      </c>
      <c r="W211" s="8">
        <v>1200</v>
      </c>
      <c r="X211" s="8">
        <v>380</v>
      </c>
      <c r="Y211" s="8">
        <v>1686</v>
      </c>
      <c r="Z211" s="5">
        <f>T211+U211+V211+W211+X211+Y211</f>
        <v>6923.5</v>
      </c>
      <c r="AA211" s="15">
        <v>2020</v>
      </c>
    </row>
    <row r="212" spans="1:32" ht="30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17" t="s">
        <v>232</v>
      </c>
      <c r="S212" s="15" t="s">
        <v>22</v>
      </c>
      <c r="T212" s="8">
        <v>250</v>
      </c>
      <c r="U212" s="8">
        <v>280</v>
      </c>
      <c r="V212" s="8">
        <v>350</v>
      </c>
      <c r="W212" s="8">
        <v>400</v>
      </c>
      <c r="X212" s="8">
        <v>400</v>
      </c>
      <c r="Y212" s="8">
        <v>270</v>
      </c>
      <c r="Z212" s="5">
        <f>T212+U212+V212+W212+X212+Y212</f>
        <v>1950</v>
      </c>
      <c r="AA212" s="15">
        <v>2020</v>
      </c>
    </row>
    <row r="213" spans="1:32" ht="30.6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17" t="s">
        <v>233</v>
      </c>
      <c r="S213" s="15" t="s">
        <v>49</v>
      </c>
      <c r="T213" s="8"/>
      <c r="U213" s="8"/>
      <c r="V213" s="8"/>
      <c r="W213" s="21">
        <v>7</v>
      </c>
      <c r="X213" s="21"/>
      <c r="Y213" s="99"/>
      <c r="Z213" s="6">
        <f>W213</f>
        <v>7</v>
      </c>
      <c r="AA213" s="15">
        <v>2018</v>
      </c>
    </row>
    <row r="214" spans="1:32" ht="44.45" customHeight="1" x14ac:dyDescent="0.25">
      <c r="A214" s="55" t="s">
        <v>17</v>
      </c>
      <c r="B214" s="55" t="s">
        <v>18</v>
      </c>
      <c r="C214" s="55" t="s">
        <v>19</v>
      </c>
      <c r="D214" s="55" t="s">
        <v>17</v>
      </c>
      <c r="E214" s="55" t="s">
        <v>27</v>
      </c>
      <c r="F214" s="55" t="s">
        <v>17</v>
      </c>
      <c r="G214" s="55" t="s">
        <v>26</v>
      </c>
      <c r="H214" s="55" t="s">
        <v>17</v>
      </c>
      <c r="I214" s="55" t="s">
        <v>25</v>
      </c>
      <c r="J214" s="55" t="s">
        <v>18</v>
      </c>
      <c r="K214" s="55" t="s">
        <v>17</v>
      </c>
      <c r="L214" s="55" t="s">
        <v>28</v>
      </c>
      <c r="M214" s="55" t="s">
        <v>17</v>
      </c>
      <c r="N214" s="55" t="s">
        <v>17</v>
      </c>
      <c r="O214" s="55" t="s">
        <v>17</v>
      </c>
      <c r="P214" s="55" t="s">
        <v>17</v>
      </c>
      <c r="Q214" s="55" t="s">
        <v>17</v>
      </c>
      <c r="R214" s="56" t="s">
        <v>109</v>
      </c>
      <c r="S214" s="57" t="s">
        <v>53</v>
      </c>
      <c r="T214" s="58">
        <f>30482.9-20300-474-264</f>
        <v>9444.9000000000015</v>
      </c>
      <c r="U214" s="58">
        <f>9173.4+420.3+1284.7+993.1-41.7</f>
        <v>11829.8</v>
      </c>
      <c r="V214" s="58">
        <f>19658.1-40+759.9+1400-1400+1400</f>
        <v>21778</v>
      </c>
      <c r="W214" s="58">
        <f>23488.8-3300+75</f>
        <v>20263.8</v>
      </c>
      <c r="X214" s="58">
        <f>21794.4+45</f>
        <v>21839.4</v>
      </c>
      <c r="Y214" s="58">
        <v>23300.7</v>
      </c>
      <c r="Z214" s="59">
        <f>T214+U214+V214+W214+X214+Y214</f>
        <v>108456.59999999999</v>
      </c>
      <c r="AA214" s="57">
        <v>2020</v>
      </c>
    </row>
    <row r="215" spans="1:32" s="1" customFormat="1" ht="45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17" t="s">
        <v>234</v>
      </c>
      <c r="S215" s="15" t="s">
        <v>68</v>
      </c>
      <c r="T215" s="8">
        <v>1689.3</v>
      </c>
      <c r="U215" s="8">
        <v>2883.7</v>
      </c>
      <c r="V215" s="8">
        <v>2987.6</v>
      </c>
      <c r="W215" s="8">
        <v>2987.6</v>
      </c>
      <c r="X215" s="8">
        <v>2676.4</v>
      </c>
      <c r="Y215" s="8">
        <v>2676.4</v>
      </c>
      <c r="Z215" s="5">
        <f>(T215+U215+V215+W215+X215+Y215)</f>
        <v>15901</v>
      </c>
      <c r="AA215" s="15">
        <v>2020</v>
      </c>
      <c r="AB215" s="40"/>
      <c r="AC215" s="72"/>
      <c r="AD215" s="40"/>
    </row>
    <row r="216" spans="1:32" ht="46.15" customHeight="1" x14ac:dyDescent="0.25">
      <c r="A216" s="55" t="s">
        <v>17</v>
      </c>
      <c r="B216" s="55" t="s">
        <v>18</v>
      </c>
      <c r="C216" s="55" t="s">
        <v>19</v>
      </c>
      <c r="D216" s="55" t="s">
        <v>17</v>
      </c>
      <c r="E216" s="55" t="s">
        <v>27</v>
      </c>
      <c r="F216" s="55" t="s">
        <v>17</v>
      </c>
      <c r="G216" s="55" t="s">
        <v>26</v>
      </c>
      <c r="H216" s="55" t="s">
        <v>17</v>
      </c>
      <c r="I216" s="55" t="s">
        <v>25</v>
      </c>
      <c r="J216" s="55" t="s">
        <v>18</v>
      </c>
      <c r="K216" s="55" t="s">
        <v>17</v>
      </c>
      <c r="L216" s="55" t="s">
        <v>28</v>
      </c>
      <c r="M216" s="55" t="s">
        <v>17</v>
      </c>
      <c r="N216" s="55" t="s">
        <v>17</v>
      </c>
      <c r="O216" s="55" t="s">
        <v>17</v>
      </c>
      <c r="P216" s="55" t="s">
        <v>17</v>
      </c>
      <c r="Q216" s="55" t="s">
        <v>17</v>
      </c>
      <c r="R216" s="56" t="s">
        <v>114</v>
      </c>
      <c r="S216" s="57" t="s">
        <v>53</v>
      </c>
      <c r="T216" s="59">
        <v>919</v>
      </c>
      <c r="U216" s="59">
        <f>1250+185-125</f>
        <v>1310</v>
      </c>
      <c r="V216" s="59">
        <f>1000+40+20+100+200+100</f>
        <v>1460</v>
      </c>
      <c r="W216" s="59">
        <f>800-80</f>
        <v>720</v>
      </c>
      <c r="X216" s="59">
        <f>499.8+130.2</f>
        <v>630</v>
      </c>
      <c r="Y216" s="59">
        <v>500</v>
      </c>
      <c r="Z216" s="59">
        <f t="shared" ref="Z216:Z227" si="20">T216+U216+V216+W216+X216+Y216</f>
        <v>5539</v>
      </c>
      <c r="AA216" s="57">
        <v>2020</v>
      </c>
    </row>
    <row r="217" spans="1:32" s="22" customFormat="1" ht="30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17" t="s">
        <v>115</v>
      </c>
      <c r="S217" s="15" t="s">
        <v>49</v>
      </c>
      <c r="T217" s="18">
        <v>70</v>
      </c>
      <c r="U217" s="18">
        <v>75</v>
      </c>
      <c r="V217" s="18">
        <v>85</v>
      </c>
      <c r="W217" s="18">
        <v>13</v>
      </c>
      <c r="X217" s="18">
        <v>11</v>
      </c>
      <c r="Y217" s="18">
        <v>15</v>
      </c>
      <c r="Z217" s="6">
        <f t="shared" si="20"/>
        <v>269</v>
      </c>
      <c r="AA217" s="15">
        <v>2020</v>
      </c>
      <c r="AB217" s="40"/>
      <c r="AC217" s="72"/>
      <c r="AD217" s="40"/>
      <c r="AE217" s="1"/>
      <c r="AF217" s="1"/>
    </row>
    <row r="218" spans="1:32" s="22" customFormat="1" ht="30" x14ac:dyDescent="0.25">
      <c r="A218" s="55"/>
      <c r="B218" s="55"/>
      <c r="C218" s="55"/>
      <c r="D218" s="55" t="s">
        <v>17</v>
      </c>
      <c r="E218" s="55" t="s">
        <v>27</v>
      </c>
      <c r="F218" s="55" t="s">
        <v>17</v>
      </c>
      <c r="G218" s="55" t="s">
        <v>26</v>
      </c>
      <c r="H218" s="55" t="s">
        <v>17</v>
      </c>
      <c r="I218" s="55" t="s">
        <v>25</v>
      </c>
      <c r="J218" s="55" t="s">
        <v>18</v>
      </c>
      <c r="K218" s="55" t="s">
        <v>17</v>
      </c>
      <c r="L218" s="55" t="s">
        <v>28</v>
      </c>
      <c r="M218" s="55" t="s">
        <v>17</v>
      </c>
      <c r="N218" s="55" t="s">
        <v>17</v>
      </c>
      <c r="O218" s="55" t="s">
        <v>17</v>
      </c>
      <c r="P218" s="55" t="s">
        <v>17</v>
      </c>
      <c r="Q218" s="55" t="s">
        <v>17</v>
      </c>
      <c r="R218" s="56" t="s">
        <v>170</v>
      </c>
      <c r="S218" s="57" t="s">
        <v>53</v>
      </c>
      <c r="T218" s="58"/>
      <c r="U218" s="59">
        <f>U220</f>
        <v>7566.6</v>
      </c>
      <c r="V218" s="59">
        <f>V220+V221</f>
        <v>19246.400000000001</v>
      </c>
      <c r="W218" s="59"/>
      <c r="X218" s="59"/>
      <c r="Y218" s="101"/>
      <c r="Z218" s="59">
        <f t="shared" si="20"/>
        <v>26813</v>
      </c>
      <c r="AA218" s="57">
        <v>2017</v>
      </c>
      <c r="AB218" s="40"/>
      <c r="AC218" s="72"/>
      <c r="AD218" s="40"/>
      <c r="AE218" s="1"/>
      <c r="AF218" s="1"/>
    </row>
    <row r="219" spans="1:32" s="1" customFormat="1" ht="45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17" t="s">
        <v>210</v>
      </c>
      <c r="S219" s="15" t="s">
        <v>48</v>
      </c>
      <c r="T219" s="18"/>
      <c r="U219" s="18">
        <v>47</v>
      </c>
      <c r="V219" s="18">
        <f>V225+V226</f>
        <v>136</v>
      </c>
      <c r="W219" s="18"/>
      <c r="X219" s="18"/>
      <c r="Y219" s="107"/>
      <c r="Z219" s="6">
        <f t="shared" si="20"/>
        <v>183</v>
      </c>
      <c r="AA219" s="15">
        <v>2017</v>
      </c>
      <c r="AB219" s="40"/>
      <c r="AC219" s="72"/>
      <c r="AD219" s="40"/>
    </row>
    <row r="220" spans="1:32" s="22" customFormat="1" ht="30" x14ac:dyDescent="0.25">
      <c r="A220" s="55" t="s">
        <v>17</v>
      </c>
      <c r="B220" s="55" t="s">
        <v>17</v>
      </c>
      <c r="C220" s="55" t="s">
        <v>33</v>
      </c>
      <c r="D220" s="55" t="s">
        <v>17</v>
      </c>
      <c r="E220" s="55" t="s">
        <v>27</v>
      </c>
      <c r="F220" s="55" t="s">
        <v>17</v>
      </c>
      <c r="G220" s="55" t="s">
        <v>26</v>
      </c>
      <c r="H220" s="55" t="s">
        <v>17</v>
      </c>
      <c r="I220" s="55" t="s">
        <v>25</v>
      </c>
      <c r="J220" s="55" t="s">
        <v>18</v>
      </c>
      <c r="K220" s="55" t="s">
        <v>17</v>
      </c>
      <c r="L220" s="55" t="s">
        <v>28</v>
      </c>
      <c r="M220" s="55" t="s">
        <v>17</v>
      </c>
      <c r="N220" s="55" t="s">
        <v>17</v>
      </c>
      <c r="O220" s="55" t="s">
        <v>17</v>
      </c>
      <c r="P220" s="55" t="s">
        <v>17</v>
      </c>
      <c r="Q220" s="55" t="s">
        <v>17</v>
      </c>
      <c r="R220" s="56" t="s">
        <v>170</v>
      </c>
      <c r="S220" s="57" t="s">
        <v>53</v>
      </c>
      <c r="T220" s="58"/>
      <c r="U220" s="59">
        <f>9884-2300-17.4</f>
        <v>7566.6</v>
      </c>
      <c r="V220" s="59"/>
      <c r="W220" s="58"/>
      <c r="X220" s="58"/>
      <c r="Y220" s="102"/>
      <c r="Z220" s="59">
        <f t="shared" si="20"/>
        <v>7566.6</v>
      </c>
      <c r="AA220" s="57">
        <v>2016</v>
      </c>
      <c r="AB220" s="40"/>
      <c r="AC220" s="72"/>
      <c r="AD220" s="40"/>
      <c r="AE220" s="1"/>
      <c r="AF220" s="1"/>
    </row>
    <row r="221" spans="1:32" s="22" customFormat="1" ht="30" x14ac:dyDescent="0.25">
      <c r="A221" s="55" t="s">
        <v>17</v>
      </c>
      <c r="B221" s="55" t="s">
        <v>18</v>
      </c>
      <c r="C221" s="55" t="s">
        <v>19</v>
      </c>
      <c r="D221" s="55" t="s">
        <v>17</v>
      </c>
      <c r="E221" s="55" t="s">
        <v>27</v>
      </c>
      <c r="F221" s="55" t="s">
        <v>17</v>
      </c>
      <c r="G221" s="55" t="s">
        <v>26</v>
      </c>
      <c r="H221" s="55" t="s">
        <v>17</v>
      </c>
      <c r="I221" s="55" t="s">
        <v>25</v>
      </c>
      <c r="J221" s="55" t="s">
        <v>18</v>
      </c>
      <c r="K221" s="55" t="s">
        <v>17</v>
      </c>
      <c r="L221" s="55" t="s">
        <v>28</v>
      </c>
      <c r="M221" s="55" t="s">
        <v>17</v>
      </c>
      <c r="N221" s="55" t="s">
        <v>17</v>
      </c>
      <c r="O221" s="55" t="s">
        <v>17</v>
      </c>
      <c r="P221" s="55" t="s">
        <v>17</v>
      </c>
      <c r="Q221" s="55" t="s">
        <v>17</v>
      </c>
      <c r="R221" s="56" t="s">
        <v>170</v>
      </c>
      <c r="S221" s="57" t="s">
        <v>53</v>
      </c>
      <c r="T221" s="58"/>
      <c r="U221" s="59"/>
      <c r="V221" s="59">
        <f>V222+V223+V224</f>
        <v>19246.400000000001</v>
      </c>
      <c r="W221" s="59"/>
      <c r="X221" s="59"/>
      <c r="Y221" s="101"/>
      <c r="Z221" s="59">
        <f t="shared" si="20"/>
        <v>19246.400000000001</v>
      </c>
      <c r="AA221" s="57">
        <v>2017</v>
      </c>
      <c r="AB221" s="40"/>
      <c r="AC221" s="72"/>
      <c r="AD221" s="40"/>
      <c r="AE221" s="1"/>
      <c r="AF221" s="1"/>
    </row>
    <row r="222" spans="1:32" s="22" customFormat="1" ht="30" x14ac:dyDescent="0.25">
      <c r="A222" s="55" t="s">
        <v>17</v>
      </c>
      <c r="B222" s="55" t="s">
        <v>18</v>
      </c>
      <c r="C222" s="55" t="s">
        <v>19</v>
      </c>
      <c r="D222" s="55" t="s">
        <v>17</v>
      </c>
      <c r="E222" s="55" t="s">
        <v>27</v>
      </c>
      <c r="F222" s="55" t="s">
        <v>17</v>
      </c>
      <c r="G222" s="55" t="s">
        <v>26</v>
      </c>
      <c r="H222" s="55" t="s">
        <v>17</v>
      </c>
      <c r="I222" s="55" t="s">
        <v>25</v>
      </c>
      <c r="J222" s="55" t="s">
        <v>18</v>
      </c>
      <c r="K222" s="55" t="s">
        <v>17</v>
      </c>
      <c r="L222" s="55" t="s">
        <v>28</v>
      </c>
      <c r="M222" s="55" t="s">
        <v>17</v>
      </c>
      <c r="N222" s="55" t="s">
        <v>17</v>
      </c>
      <c r="O222" s="55" t="s">
        <v>17</v>
      </c>
      <c r="P222" s="55" t="s">
        <v>17</v>
      </c>
      <c r="Q222" s="55" t="s">
        <v>17</v>
      </c>
      <c r="R222" s="56" t="s">
        <v>170</v>
      </c>
      <c r="S222" s="57" t="s">
        <v>53</v>
      </c>
      <c r="T222" s="58"/>
      <c r="U222" s="59"/>
      <c r="V222" s="58">
        <f>2613.8+1977+73.6</f>
        <v>4664.4000000000005</v>
      </c>
      <c r="W222" s="58"/>
      <c r="X222" s="58"/>
      <c r="Y222" s="102"/>
      <c r="Z222" s="59">
        <f t="shared" si="20"/>
        <v>4664.4000000000005</v>
      </c>
      <c r="AA222" s="57">
        <v>2017</v>
      </c>
      <c r="AB222" s="40"/>
      <c r="AC222" s="72"/>
      <c r="AD222" s="40"/>
      <c r="AE222" s="1"/>
      <c r="AF222" s="1"/>
    </row>
    <row r="223" spans="1:32" s="22" customFormat="1" ht="30" x14ac:dyDescent="0.25">
      <c r="A223" s="55" t="s">
        <v>17</v>
      </c>
      <c r="B223" s="55" t="s">
        <v>18</v>
      </c>
      <c r="C223" s="55" t="s">
        <v>19</v>
      </c>
      <c r="D223" s="55" t="s">
        <v>17</v>
      </c>
      <c r="E223" s="55" t="s">
        <v>27</v>
      </c>
      <c r="F223" s="55" t="s">
        <v>17</v>
      </c>
      <c r="G223" s="55" t="s">
        <v>26</v>
      </c>
      <c r="H223" s="55" t="s">
        <v>17</v>
      </c>
      <c r="I223" s="55" t="s">
        <v>25</v>
      </c>
      <c r="J223" s="55" t="s">
        <v>18</v>
      </c>
      <c r="K223" s="55" t="s">
        <v>17</v>
      </c>
      <c r="L223" s="55" t="s">
        <v>28</v>
      </c>
      <c r="M223" s="55" t="s">
        <v>160</v>
      </c>
      <c r="N223" s="55" t="s">
        <v>17</v>
      </c>
      <c r="O223" s="55" t="s">
        <v>33</v>
      </c>
      <c r="P223" s="55" t="s">
        <v>18</v>
      </c>
      <c r="Q223" s="55" t="s">
        <v>183</v>
      </c>
      <c r="R223" s="56" t="s">
        <v>170</v>
      </c>
      <c r="S223" s="57" t="s">
        <v>53</v>
      </c>
      <c r="T223" s="58"/>
      <c r="U223" s="59"/>
      <c r="V223" s="58">
        <v>1458.2</v>
      </c>
      <c r="W223" s="58"/>
      <c r="X223" s="58"/>
      <c r="Y223" s="102"/>
      <c r="Z223" s="59">
        <f t="shared" si="20"/>
        <v>1458.2</v>
      </c>
      <c r="AA223" s="57">
        <v>2017</v>
      </c>
      <c r="AB223" s="40"/>
      <c r="AC223" s="72"/>
      <c r="AD223" s="40"/>
      <c r="AE223" s="1"/>
      <c r="AF223" s="1"/>
    </row>
    <row r="224" spans="1:32" s="22" customFormat="1" ht="30" x14ac:dyDescent="0.25">
      <c r="A224" s="55" t="s">
        <v>17</v>
      </c>
      <c r="B224" s="55" t="s">
        <v>18</v>
      </c>
      <c r="C224" s="55" t="s">
        <v>19</v>
      </c>
      <c r="D224" s="55" t="s">
        <v>17</v>
      </c>
      <c r="E224" s="55" t="s">
        <v>27</v>
      </c>
      <c r="F224" s="55" t="s">
        <v>17</v>
      </c>
      <c r="G224" s="55" t="s">
        <v>26</v>
      </c>
      <c r="H224" s="55" t="s">
        <v>17</v>
      </c>
      <c r="I224" s="55" t="s">
        <v>25</v>
      </c>
      <c r="J224" s="55" t="s">
        <v>18</v>
      </c>
      <c r="K224" s="55" t="s">
        <v>17</v>
      </c>
      <c r="L224" s="55" t="s">
        <v>28</v>
      </c>
      <c r="M224" s="55" t="s">
        <v>18</v>
      </c>
      <c r="N224" s="55" t="s">
        <v>17</v>
      </c>
      <c r="O224" s="55" t="s">
        <v>33</v>
      </c>
      <c r="P224" s="55" t="s">
        <v>18</v>
      </c>
      <c r="Q224" s="55" t="s">
        <v>186</v>
      </c>
      <c r="R224" s="56" t="s">
        <v>170</v>
      </c>
      <c r="S224" s="57" t="s">
        <v>53</v>
      </c>
      <c r="T224" s="58"/>
      <c r="U224" s="59"/>
      <c r="V224" s="58">
        <v>13123.8</v>
      </c>
      <c r="W224" s="58"/>
      <c r="X224" s="58"/>
      <c r="Y224" s="102"/>
      <c r="Z224" s="59">
        <f t="shared" si="20"/>
        <v>13123.8</v>
      </c>
      <c r="AA224" s="57">
        <v>2017</v>
      </c>
      <c r="AB224" s="40"/>
      <c r="AC224" s="72"/>
      <c r="AD224" s="40"/>
      <c r="AE224" s="1"/>
      <c r="AF224" s="1"/>
    </row>
    <row r="225" spans="1:32" s="1" customFormat="1" ht="30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17" t="s">
        <v>213</v>
      </c>
      <c r="S225" s="15" t="s">
        <v>48</v>
      </c>
      <c r="T225" s="18"/>
      <c r="U225" s="18">
        <v>47</v>
      </c>
      <c r="V225" s="18">
        <f>9+87</f>
        <v>96</v>
      </c>
      <c r="W225" s="18"/>
      <c r="X225" s="18"/>
      <c r="Y225" s="107"/>
      <c r="Z225" s="6">
        <f t="shared" si="20"/>
        <v>143</v>
      </c>
      <c r="AA225" s="15">
        <v>2017</v>
      </c>
      <c r="AB225" s="40"/>
      <c r="AC225" s="72"/>
      <c r="AD225" s="40"/>
    </row>
    <row r="226" spans="1:32" s="1" customFormat="1" ht="30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17" t="s">
        <v>214</v>
      </c>
      <c r="S226" s="15" t="s">
        <v>48</v>
      </c>
      <c r="T226" s="18"/>
      <c r="U226" s="18"/>
      <c r="V226" s="18">
        <v>40</v>
      </c>
      <c r="W226" s="18"/>
      <c r="X226" s="18"/>
      <c r="Y226" s="107"/>
      <c r="Z226" s="6">
        <f t="shared" si="20"/>
        <v>40</v>
      </c>
      <c r="AA226" s="15">
        <v>2017</v>
      </c>
      <c r="AB226" s="40"/>
      <c r="AC226" s="72"/>
      <c r="AD226" s="40"/>
    </row>
    <row r="227" spans="1:32" s="1" customFormat="1" ht="75" x14ac:dyDescent="0.25">
      <c r="A227" s="55" t="s">
        <v>17</v>
      </c>
      <c r="B227" s="55" t="s">
        <v>18</v>
      </c>
      <c r="C227" s="55" t="s">
        <v>19</v>
      </c>
      <c r="D227" s="55" t="s">
        <v>17</v>
      </c>
      <c r="E227" s="55" t="s">
        <v>27</v>
      </c>
      <c r="F227" s="55" t="s">
        <v>17</v>
      </c>
      <c r="G227" s="55" t="s">
        <v>26</v>
      </c>
      <c r="H227" s="55" t="s">
        <v>17</v>
      </c>
      <c r="I227" s="55" t="s">
        <v>25</v>
      </c>
      <c r="J227" s="55" t="s">
        <v>18</v>
      </c>
      <c r="K227" s="55" t="s">
        <v>17</v>
      </c>
      <c r="L227" s="55" t="s">
        <v>28</v>
      </c>
      <c r="M227" s="55" t="s">
        <v>17</v>
      </c>
      <c r="N227" s="55" t="s">
        <v>17</v>
      </c>
      <c r="O227" s="55" t="s">
        <v>17</v>
      </c>
      <c r="P227" s="55" t="s">
        <v>17</v>
      </c>
      <c r="Q227" s="55" t="s">
        <v>17</v>
      </c>
      <c r="R227" s="56" t="s">
        <v>181</v>
      </c>
      <c r="S227" s="57" t="s">
        <v>53</v>
      </c>
      <c r="T227" s="58"/>
      <c r="U227" s="59">
        <v>76158.5</v>
      </c>
      <c r="V227" s="59"/>
      <c r="W227" s="58"/>
      <c r="X227" s="58"/>
      <c r="Y227" s="102"/>
      <c r="Z227" s="59">
        <f t="shared" si="20"/>
        <v>76158.5</v>
      </c>
      <c r="AA227" s="57">
        <v>2016</v>
      </c>
      <c r="AB227" s="40"/>
      <c r="AC227" s="72"/>
      <c r="AD227" s="40"/>
    </row>
    <row r="228" spans="1:32" s="1" customFormat="1" ht="30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17" t="s">
        <v>126</v>
      </c>
      <c r="S228" s="15" t="s">
        <v>4</v>
      </c>
      <c r="T228" s="21"/>
      <c r="U228" s="21">
        <v>100</v>
      </c>
      <c r="V228" s="21"/>
      <c r="W228" s="21"/>
      <c r="X228" s="21"/>
      <c r="Y228" s="99"/>
      <c r="Z228" s="6">
        <v>100</v>
      </c>
      <c r="AA228" s="15">
        <v>2016</v>
      </c>
      <c r="AB228" s="40"/>
      <c r="AC228" s="72"/>
      <c r="AD228" s="40"/>
    </row>
    <row r="229" spans="1:32" s="22" customFormat="1" ht="45" x14ac:dyDescent="0.25">
      <c r="A229" s="55" t="s">
        <v>17</v>
      </c>
      <c r="B229" s="55" t="s">
        <v>18</v>
      </c>
      <c r="C229" s="55" t="s">
        <v>19</v>
      </c>
      <c r="D229" s="55" t="s">
        <v>17</v>
      </c>
      <c r="E229" s="55" t="s">
        <v>27</v>
      </c>
      <c r="F229" s="55" t="s">
        <v>17</v>
      </c>
      <c r="G229" s="55" t="s">
        <v>26</v>
      </c>
      <c r="H229" s="55" t="s">
        <v>17</v>
      </c>
      <c r="I229" s="55" t="s">
        <v>25</v>
      </c>
      <c r="J229" s="55" t="s">
        <v>18</v>
      </c>
      <c r="K229" s="55" t="s">
        <v>17</v>
      </c>
      <c r="L229" s="55" t="s">
        <v>28</v>
      </c>
      <c r="M229" s="55" t="s">
        <v>18</v>
      </c>
      <c r="N229" s="55" t="s">
        <v>17</v>
      </c>
      <c r="O229" s="55" t="s">
        <v>33</v>
      </c>
      <c r="P229" s="55" t="s">
        <v>18</v>
      </c>
      <c r="Q229" s="55" t="s">
        <v>186</v>
      </c>
      <c r="R229" s="56" t="s">
        <v>220</v>
      </c>
      <c r="S229" s="57" t="s">
        <v>53</v>
      </c>
      <c r="T229" s="58"/>
      <c r="U229" s="59"/>
      <c r="V229" s="59">
        <f>V230</f>
        <v>43090.8</v>
      </c>
      <c r="W229" s="59">
        <f>W231+W232</f>
        <v>38303</v>
      </c>
      <c r="X229" s="59"/>
      <c r="Y229" s="101"/>
      <c r="Z229" s="59">
        <f t="shared" ref="Z229:Z237" si="21">T229+U229+V229+W229+X229+Y229</f>
        <v>81393.8</v>
      </c>
      <c r="AA229" s="57">
        <v>2018</v>
      </c>
      <c r="AB229" s="40"/>
      <c r="AC229" s="72"/>
      <c r="AD229" s="40"/>
      <c r="AE229" s="1"/>
      <c r="AF229" s="1"/>
    </row>
    <row r="230" spans="1:32" s="22" customFormat="1" ht="45" x14ac:dyDescent="0.25">
      <c r="A230" s="55" t="s">
        <v>17</v>
      </c>
      <c r="B230" s="55" t="s">
        <v>18</v>
      </c>
      <c r="C230" s="55" t="s">
        <v>19</v>
      </c>
      <c r="D230" s="55" t="s">
        <v>17</v>
      </c>
      <c r="E230" s="55" t="s">
        <v>27</v>
      </c>
      <c r="F230" s="55" t="s">
        <v>17</v>
      </c>
      <c r="G230" s="55" t="s">
        <v>26</v>
      </c>
      <c r="H230" s="55" t="s">
        <v>17</v>
      </c>
      <c r="I230" s="55" t="s">
        <v>25</v>
      </c>
      <c r="J230" s="55" t="s">
        <v>18</v>
      </c>
      <c r="K230" s="55" t="s">
        <v>17</v>
      </c>
      <c r="L230" s="55" t="s">
        <v>28</v>
      </c>
      <c r="M230" s="55" t="s">
        <v>18</v>
      </c>
      <c r="N230" s="55" t="s">
        <v>17</v>
      </c>
      <c r="O230" s="55" t="s">
        <v>33</v>
      </c>
      <c r="P230" s="55" t="s">
        <v>18</v>
      </c>
      <c r="Q230" s="55" t="s">
        <v>186</v>
      </c>
      <c r="R230" s="56" t="s">
        <v>220</v>
      </c>
      <c r="S230" s="57" t="s">
        <v>53</v>
      </c>
      <c r="T230" s="58"/>
      <c r="U230" s="59"/>
      <c r="V230" s="58">
        <v>43090.8</v>
      </c>
      <c r="W230" s="58"/>
      <c r="X230" s="58"/>
      <c r="Y230" s="102"/>
      <c r="Z230" s="59">
        <f t="shared" si="21"/>
        <v>43090.8</v>
      </c>
      <c r="AA230" s="57">
        <v>2017</v>
      </c>
      <c r="AB230" s="40"/>
      <c r="AC230" s="72"/>
      <c r="AD230" s="40"/>
      <c r="AE230" s="1"/>
      <c r="AF230" s="1"/>
    </row>
    <row r="231" spans="1:32" s="22" customFormat="1" ht="45" x14ac:dyDescent="0.25">
      <c r="A231" s="55" t="s">
        <v>17</v>
      </c>
      <c r="B231" s="55" t="s">
        <v>18</v>
      </c>
      <c r="C231" s="55" t="s">
        <v>19</v>
      </c>
      <c r="D231" s="55" t="s">
        <v>17</v>
      </c>
      <c r="E231" s="55" t="s">
        <v>27</v>
      </c>
      <c r="F231" s="55" t="s">
        <v>17</v>
      </c>
      <c r="G231" s="55" t="s">
        <v>26</v>
      </c>
      <c r="H231" s="55" t="s">
        <v>17</v>
      </c>
      <c r="I231" s="55" t="s">
        <v>25</v>
      </c>
      <c r="J231" s="55" t="s">
        <v>18</v>
      </c>
      <c r="K231" s="55" t="s">
        <v>17</v>
      </c>
      <c r="L231" s="55" t="s">
        <v>28</v>
      </c>
      <c r="M231" s="55" t="s">
        <v>18</v>
      </c>
      <c r="N231" s="55" t="s">
        <v>17</v>
      </c>
      <c r="O231" s="55" t="s">
        <v>25</v>
      </c>
      <c r="P231" s="55" t="s">
        <v>24</v>
      </c>
      <c r="Q231" s="55" t="s">
        <v>224</v>
      </c>
      <c r="R231" s="56" t="s">
        <v>220</v>
      </c>
      <c r="S231" s="57" t="s">
        <v>53</v>
      </c>
      <c r="T231" s="58"/>
      <c r="U231" s="59"/>
      <c r="V231" s="59"/>
      <c r="W231" s="58">
        <v>38303</v>
      </c>
      <c r="X231" s="58"/>
      <c r="Y231" s="102"/>
      <c r="Z231" s="59">
        <f t="shared" si="21"/>
        <v>38303</v>
      </c>
      <c r="AA231" s="57">
        <v>2018</v>
      </c>
      <c r="AB231" s="40"/>
      <c r="AC231" s="72"/>
      <c r="AD231" s="40"/>
      <c r="AE231" s="1"/>
      <c r="AF231" s="1"/>
    </row>
    <row r="232" spans="1:32" s="22" customFormat="1" ht="45" hidden="1" x14ac:dyDescent="0.25">
      <c r="A232" s="55" t="s">
        <v>17</v>
      </c>
      <c r="B232" s="55" t="s">
        <v>18</v>
      </c>
      <c r="C232" s="55" t="s">
        <v>19</v>
      </c>
      <c r="D232" s="55" t="s">
        <v>17</v>
      </c>
      <c r="E232" s="55" t="s">
        <v>27</v>
      </c>
      <c r="F232" s="55" t="s">
        <v>17</v>
      </c>
      <c r="G232" s="55" t="s">
        <v>26</v>
      </c>
      <c r="H232" s="55" t="s">
        <v>17</v>
      </c>
      <c r="I232" s="55" t="s">
        <v>25</v>
      </c>
      <c r="J232" s="55" t="s">
        <v>18</v>
      </c>
      <c r="K232" s="55" t="s">
        <v>17</v>
      </c>
      <c r="L232" s="55" t="s">
        <v>28</v>
      </c>
      <c r="M232" s="55" t="s">
        <v>160</v>
      </c>
      <c r="N232" s="55" t="s">
        <v>17</v>
      </c>
      <c r="O232" s="55" t="s">
        <v>25</v>
      </c>
      <c r="P232" s="55" t="s">
        <v>24</v>
      </c>
      <c r="Q232" s="55" t="s">
        <v>224</v>
      </c>
      <c r="R232" s="56" t="s">
        <v>220</v>
      </c>
      <c r="S232" s="57" t="s">
        <v>53</v>
      </c>
      <c r="T232" s="58"/>
      <c r="U232" s="59"/>
      <c r="V232" s="59"/>
      <c r="W232" s="58"/>
      <c r="X232" s="58"/>
      <c r="Y232" s="102"/>
      <c r="Z232" s="59">
        <f t="shared" si="21"/>
        <v>0</v>
      </c>
      <c r="AA232" s="57">
        <v>2020</v>
      </c>
      <c r="AB232" s="40"/>
      <c r="AC232" s="72"/>
      <c r="AD232" s="40"/>
      <c r="AE232" s="1"/>
      <c r="AF232" s="1"/>
    </row>
    <row r="233" spans="1:32" s="22" customFormat="1" ht="30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17" t="s">
        <v>221</v>
      </c>
      <c r="S233" s="15" t="s">
        <v>48</v>
      </c>
      <c r="T233" s="18"/>
      <c r="U233" s="18"/>
      <c r="V233" s="18">
        <v>12</v>
      </c>
      <c r="W233" s="18"/>
      <c r="X233" s="18"/>
      <c r="Y233" s="107"/>
      <c r="Z233" s="6">
        <f t="shared" si="21"/>
        <v>12</v>
      </c>
      <c r="AA233" s="15">
        <v>2017</v>
      </c>
      <c r="AB233" s="40"/>
      <c r="AC233" s="72"/>
      <c r="AD233" s="40"/>
      <c r="AE233" s="1"/>
      <c r="AF233" s="1"/>
    </row>
    <row r="234" spans="1:32" ht="42.75" x14ac:dyDescent="0.25">
      <c r="A234" s="49"/>
      <c r="B234" s="49"/>
      <c r="C234" s="49"/>
      <c r="D234" s="49" t="s">
        <v>17</v>
      </c>
      <c r="E234" s="49" t="s">
        <v>27</v>
      </c>
      <c r="F234" s="49" t="s">
        <v>17</v>
      </c>
      <c r="G234" s="49" t="s">
        <v>26</v>
      </c>
      <c r="H234" s="49" t="s">
        <v>17</v>
      </c>
      <c r="I234" s="49" t="s">
        <v>25</v>
      </c>
      <c r="J234" s="49" t="s">
        <v>18</v>
      </c>
      <c r="K234" s="49" t="s">
        <v>17</v>
      </c>
      <c r="L234" s="49" t="s">
        <v>27</v>
      </c>
      <c r="M234" s="49" t="s">
        <v>17</v>
      </c>
      <c r="N234" s="49" t="s">
        <v>17</v>
      </c>
      <c r="O234" s="49" t="s">
        <v>17</v>
      </c>
      <c r="P234" s="49" t="s">
        <v>17</v>
      </c>
      <c r="Q234" s="49" t="s">
        <v>17</v>
      </c>
      <c r="R234" s="50" t="s">
        <v>34</v>
      </c>
      <c r="S234" s="26" t="s">
        <v>53</v>
      </c>
      <c r="T234" s="16">
        <f>T236</f>
        <v>92414.1</v>
      </c>
      <c r="U234" s="16">
        <f>U236+U271+U275+U279</f>
        <v>25403.1</v>
      </c>
      <c r="V234" s="16">
        <f>V236+V283+V287+V292+V296+V301+V306+V310+V316+V322+V328+V333+V338+V343</f>
        <v>151879.69999999998</v>
      </c>
      <c r="W234" s="16"/>
      <c r="X234" s="16"/>
      <c r="Y234" s="100"/>
      <c r="Z234" s="16">
        <f t="shared" si="21"/>
        <v>269696.90000000002</v>
      </c>
      <c r="AA234" s="26">
        <v>2017</v>
      </c>
      <c r="AB234" s="119"/>
      <c r="AC234" s="120"/>
    </row>
    <row r="235" spans="1:32" ht="44.25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4" t="s">
        <v>116</v>
      </c>
      <c r="S235" s="15" t="s">
        <v>54</v>
      </c>
      <c r="T235" s="8">
        <f>T248+T254+T261+T268</f>
        <v>58.2</v>
      </c>
      <c r="U235" s="8">
        <f>U242+U274+(U278/1000)+(873.3/1000)</f>
        <v>27.765300000000003</v>
      </c>
      <c r="V235" s="8">
        <f>V242+V274+V278+V282+V286+V291+V295+V300+V305+V309+V315+V321+V327+V337+V342+V347</f>
        <v>120.33999999999999</v>
      </c>
      <c r="W235" s="8"/>
      <c r="X235" s="8"/>
      <c r="Y235" s="98"/>
      <c r="Z235" s="5">
        <f t="shared" si="21"/>
        <v>206.30529999999999</v>
      </c>
      <c r="AA235" s="15">
        <v>2017</v>
      </c>
    </row>
    <row r="236" spans="1:32" ht="45.6" customHeight="1" x14ac:dyDescent="0.25">
      <c r="A236" s="55"/>
      <c r="B236" s="55"/>
      <c r="C236" s="55"/>
      <c r="D236" s="55" t="s">
        <v>17</v>
      </c>
      <c r="E236" s="55" t="s">
        <v>27</v>
      </c>
      <c r="F236" s="55" t="s">
        <v>17</v>
      </c>
      <c r="G236" s="55" t="s">
        <v>26</v>
      </c>
      <c r="H236" s="55" t="s">
        <v>17</v>
      </c>
      <c r="I236" s="55" t="s">
        <v>25</v>
      </c>
      <c r="J236" s="55" t="s">
        <v>18</v>
      </c>
      <c r="K236" s="55" t="s">
        <v>17</v>
      </c>
      <c r="L236" s="55" t="s">
        <v>17</v>
      </c>
      <c r="M236" s="55" t="s">
        <v>17</v>
      </c>
      <c r="N236" s="55" t="s">
        <v>17</v>
      </c>
      <c r="O236" s="55" t="s">
        <v>17</v>
      </c>
      <c r="P236" s="55" t="s">
        <v>17</v>
      </c>
      <c r="Q236" s="55" t="s">
        <v>17</v>
      </c>
      <c r="R236" s="60" t="s">
        <v>171</v>
      </c>
      <c r="S236" s="57" t="s">
        <v>53</v>
      </c>
      <c r="T236" s="59">
        <f>T237+T238</f>
        <v>92414.1</v>
      </c>
      <c r="U236" s="59">
        <f>U237+U238</f>
        <v>22928.899999999998</v>
      </c>
      <c r="V236" s="59">
        <f>V237+V238+V239+V240+V241</f>
        <v>141756.40000000002</v>
      </c>
      <c r="W236" s="59"/>
      <c r="X236" s="59"/>
      <c r="Y236" s="101"/>
      <c r="Z236" s="59">
        <f t="shared" si="21"/>
        <v>257099.40000000002</v>
      </c>
      <c r="AA236" s="57">
        <v>2017</v>
      </c>
    </row>
    <row r="237" spans="1:32" ht="48.6" customHeight="1" x14ac:dyDescent="0.25">
      <c r="A237" s="55"/>
      <c r="B237" s="55"/>
      <c r="C237" s="55"/>
      <c r="D237" s="55" t="s">
        <v>17</v>
      </c>
      <c r="E237" s="55" t="s">
        <v>27</v>
      </c>
      <c r="F237" s="55" t="s">
        <v>17</v>
      </c>
      <c r="G237" s="55" t="s">
        <v>26</v>
      </c>
      <c r="H237" s="55" t="s">
        <v>17</v>
      </c>
      <c r="I237" s="55" t="s">
        <v>25</v>
      </c>
      <c r="J237" s="55" t="s">
        <v>18</v>
      </c>
      <c r="K237" s="55" t="s">
        <v>17</v>
      </c>
      <c r="L237" s="55" t="s">
        <v>27</v>
      </c>
      <c r="M237" s="55" t="s">
        <v>17</v>
      </c>
      <c r="N237" s="55" t="s">
        <v>17</v>
      </c>
      <c r="O237" s="55" t="s">
        <v>17</v>
      </c>
      <c r="P237" s="55" t="s">
        <v>17</v>
      </c>
      <c r="Q237" s="55" t="s">
        <v>17</v>
      </c>
      <c r="R237" s="56" t="s">
        <v>117</v>
      </c>
      <c r="S237" s="57" t="s">
        <v>53</v>
      </c>
      <c r="T237" s="59">
        <f>T244+T250+T256+T263</f>
        <v>51768.5</v>
      </c>
      <c r="U237" s="59">
        <f>U244+U250+U256+U263</f>
        <v>22928.899999999998</v>
      </c>
      <c r="V237" s="59">
        <f>V244+V250+V256+V263</f>
        <v>5030.2999999999993</v>
      </c>
      <c r="W237" s="59"/>
      <c r="X237" s="59"/>
      <c r="Y237" s="101"/>
      <c r="Z237" s="59">
        <f t="shared" si="21"/>
        <v>79727.7</v>
      </c>
      <c r="AA237" s="57">
        <v>2017</v>
      </c>
    </row>
    <row r="238" spans="1:32" ht="44.45" customHeight="1" x14ac:dyDescent="0.25">
      <c r="A238" s="55"/>
      <c r="B238" s="55"/>
      <c r="C238" s="55"/>
      <c r="D238" s="55" t="s">
        <v>17</v>
      </c>
      <c r="E238" s="55" t="s">
        <v>27</v>
      </c>
      <c r="F238" s="55" t="s">
        <v>17</v>
      </c>
      <c r="G238" s="55" t="s">
        <v>26</v>
      </c>
      <c r="H238" s="55" t="s">
        <v>17</v>
      </c>
      <c r="I238" s="55" t="s">
        <v>25</v>
      </c>
      <c r="J238" s="55" t="s">
        <v>18</v>
      </c>
      <c r="K238" s="55" t="s">
        <v>33</v>
      </c>
      <c r="L238" s="55" t="s">
        <v>29</v>
      </c>
      <c r="M238" s="55" t="s">
        <v>18</v>
      </c>
      <c r="N238" s="55" t="s">
        <v>18</v>
      </c>
      <c r="O238" s="55"/>
      <c r="P238" s="55"/>
      <c r="Q238" s="55"/>
      <c r="R238" s="56" t="s">
        <v>117</v>
      </c>
      <c r="S238" s="57" t="s">
        <v>53</v>
      </c>
      <c r="T238" s="59">
        <f>T245+T251+T257+T264</f>
        <v>40645.600000000006</v>
      </c>
      <c r="U238" s="59"/>
      <c r="V238" s="59"/>
      <c r="W238" s="59"/>
      <c r="X238" s="59"/>
      <c r="Y238" s="101"/>
      <c r="Z238" s="59">
        <f>Z245+Z251+Z257+Z264</f>
        <v>40645.600000000006</v>
      </c>
      <c r="AA238" s="57">
        <v>2017</v>
      </c>
    </row>
    <row r="239" spans="1:32" ht="49.15" customHeight="1" x14ac:dyDescent="0.25">
      <c r="A239" s="55"/>
      <c r="B239" s="55"/>
      <c r="C239" s="55"/>
      <c r="D239" s="55" t="s">
        <v>17</v>
      </c>
      <c r="E239" s="55" t="s">
        <v>27</v>
      </c>
      <c r="F239" s="55" t="s">
        <v>17</v>
      </c>
      <c r="G239" s="55" t="s">
        <v>26</v>
      </c>
      <c r="H239" s="55" t="s">
        <v>17</v>
      </c>
      <c r="I239" s="55" t="s">
        <v>25</v>
      </c>
      <c r="J239" s="55" t="s">
        <v>18</v>
      </c>
      <c r="K239" s="55" t="s">
        <v>17</v>
      </c>
      <c r="L239" s="55" t="s">
        <v>27</v>
      </c>
      <c r="M239" s="55" t="s">
        <v>160</v>
      </c>
      <c r="N239" s="55" t="s">
        <v>17</v>
      </c>
      <c r="O239" s="55" t="s">
        <v>19</v>
      </c>
      <c r="P239" s="55" t="s">
        <v>18</v>
      </c>
      <c r="Q239" s="55" t="s">
        <v>183</v>
      </c>
      <c r="R239" s="56" t="s">
        <v>117</v>
      </c>
      <c r="S239" s="57" t="s">
        <v>53</v>
      </c>
      <c r="T239" s="59"/>
      <c r="U239" s="59"/>
      <c r="V239" s="59">
        <f>V258+V265</f>
        <v>14245.4</v>
      </c>
      <c r="W239" s="59"/>
      <c r="X239" s="59"/>
      <c r="Y239" s="101"/>
      <c r="Z239" s="59">
        <f>V239</f>
        <v>14245.4</v>
      </c>
      <c r="AA239" s="57">
        <v>2017</v>
      </c>
    </row>
    <row r="240" spans="1:32" ht="46.9" customHeight="1" x14ac:dyDescent="0.25">
      <c r="A240" s="55"/>
      <c r="B240" s="55"/>
      <c r="C240" s="55"/>
      <c r="D240" s="55" t="s">
        <v>17</v>
      </c>
      <c r="E240" s="55" t="s">
        <v>27</v>
      </c>
      <c r="F240" s="55" t="s">
        <v>17</v>
      </c>
      <c r="G240" s="55" t="s">
        <v>26</v>
      </c>
      <c r="H240" s="55" t="s">
        <v>17</v>
      </c>
      <c r="I240" s="55" t="s">
        <v>25</v>
      </c>
      <c r="J240" s="55" t="s">
        <v>18</v>
      </c>
      <c r="K240" s="55" t="s">
        <v>17</v>
      </c>
      <c r="L240" s="55" t="s">
        <v>27</v>
      </c>
      <c r="M240" s="55" t="s">
        <v>18</v>
      </c>
      <c r="N240" s="55" t="s">
        <v>17</v>
      </c>
      <c r="O240" s="55" t="s">
        <v>19</v>
      </c>
      <c r="P240" s="55" t="s">
        <v>18</v>
      </c>
      <c r="Q240" s="55" t="s">
        <v>191</v>
      </c>
      <c r="R240" s="56" t="s">
        <v>117</v>
      </c>
      <c r="S240" s="57" t="s">
        <v>53</v>
      </c>
      <c r="T240" s="59"/>
      <c r="U240" s="59"/>
      <c r="V240" s="59">
        <f>V246+V252+V259+V266</f>
        <v>120680.70000000001</v>
      </c>
      <c r="W240" s="59"/>
      <c r="X240" s="59"/>
      <c r="Y240" s="101"/>
      <c r="Z240" s="59">
        <f>V240</f>
        <v>120680.70000000001</v>
      </c>
      <c r="AA240" s="57">
        <v>2017</v>
      </c>
    </row>
    <row r="241" spans="1:28" ht="45.6" customHeight="1" x14ac:dyDescent="0.25">
      <c r="A241" s="55"/>
      <c r="B241" s="55"/>
      <c r="C241" s="55"/>
      <c r="D241" s="55" t="s">
        <v>17</v>
      </c>
      <c r="E241" s="55" t="s">
        <v>27</v>
      </c>
      <c r="F241" s="55" t="s">
        <v>17</v>
      </c>
      <c r="G241" s="55" t="s">
        <v>26</v>
      </c>
      <c r="H241" s="55" t="s">
        <v>17</v>
      </c>
      <c r="I241" s="55" t="s">
        <v>25</v>
      </c>
      <c r="J241" s="55" t="s">
        <v>18</v>
      </c>
      <c r="K241" s="55" t="s">
        <v>17</v>
      </c>
      <c r="L241" s="55" t="s">
        <v>27</v>
      </c>
      <c r="M241" s="55" t="s">
        <v>18</v>
      </c>
      <c r="N241" s="55" t="s">
        <v>17</v>
      </c>
      <c r="O241" s="55" t="s">
        <v>33</v>
      </c>
      <c r="P241" s="55" t="s">
        <v>18</v>
      </c>
      <c r="Q241" s="55" t="s">
        <v>191</v>
      </c>
      <c r="R241" s="56" t="s">
        <v>117</v>
      </c>
      <c r="S241" s="57" t="s">
        <v>53</v>
      </c>
      <c r="T241" s="59"/>
      <c r="U241" s="59"/>
      <c r="V241" s="59">
        <f>V247+V253+V260+V267</f>
        <v>1800</v>
      </c>
      <c r="W241" s="59"/>
      <c r="X241" s="59"/>
      <c r="Y241" s="101"/>
      <c r="Z241" s="59">
        <f>V241</f>
        <v>1800</v>
      </c>
      <c r="AA241" s="57">
        <v>2017</v>
      </c>
    </row>
    <row r="242" spans="1:28" ht="60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17" t="s">
        <v>118</v>
      </c>
      <c r="S242" s="15" t="s">
        <v>54</v>
      </c>
      <c r="T242" s="8">
        <f>T248+T254+T261+T268</f>
        <v>58.2</v>
      </c>
      <c r="U242" s="8">
        <f>U248+U254+U261+U268</f>
        <v>25.200000000000003</v>
      </c>
      <c r="V242" s="8">
        <f>V248+V254+V261+V268</f>
        <v>112.19999999999999</v>
      </c>
      <c r="W242" s="8"/>
      <c r="X242" s="8"/>
      <c r="Y242" s="98"/>
      <c r="Z242" s="5">
        <f>T242+U242+V242+W242+X242+Y242</f>
        <v>195.6</v>
      </c>
      <c r="AA242" s="15">
        <v>2017</v>
      </c>
    </row>
    <row r="243" spans="1:28" ht="60" x14ac:dyDescent="0.25">
      <c r="A243" s="55" t="s">
        <v>17</v>
      </c>
      <c r="B243" s="55" t="s">
        <v>17</v>
      </c>
      <c r="C243" s="55" t="s">
        <v>28</v>
      </c>
      <c r="D243" s="55" t="s">
        <v>17</v>
      </c>
      <c r="E243" s="55" t="s">
        <v>27</v>
      </c>
      <c r="F243" s="55" t="s">
        <v>17</v>
      </c>
      <c r="G243" s="55" t="s">
        <v>26</v>
      </c>
      <c r="H243" s="55" t="s">
        <v>17</v>
      </c>
      <c r="I243" s="55" t="s">
        <v>25</v>
      </c>
      <c r="J243" s="55" t="s">
        <v>18</v>
      </c>
      <c r="K243" s="55" t="s">
        <v>17</v>
      </c>
      <c r="L243" s="55" t="s">
        <v>17</v>
      </c>
      <c r="M243" s="55" t="s">
        <v>17</v>
      </c>
      <c r="N243" s="55" t="s">
        <v>17</v>
      </c>
      <c r="O243" s="55" t="s">
        <v>17</v>
      </c>
      <c r="P243" s="55" t="s">
        <v>17</v>
      </c>
      <c r="Q243" s="55" t="s">
        <v>17</v>
      </c>
      <c r="R243" s="56" t="s">
        <v>117</v>
      </c>
      <c r="S243" s="57" t="s">
        <v>53</v>
      </c>
      <c r="T243" s="59">
        <f>T244+T245</f>
        <v>25150</v>
      </c>
      <c r="U243" s="59">
        <f>U244+U245</f>
        <v>6049.5999999999995</v>
      </c>
      <c r="V243" s="59">
        <f>V244+V246+V247</f>
        <v>41805.200000000004</v>
      </c>
      <c r="W243" s="59"/>
      <c r="X243" s="59"/>
      <c r="Y243" s="101"/>
      <c r="Z243" s="59">
        <f>T243+U243+V243+W243+X243+Y243</f>
        <v>73004.800000000003</v>
      </c>
      <c r="AA243" s="57">
        <v>2017</v>
      </c>
    </row>
    <row r="244" spans="1:28" ht="60" x14ac:dyDescent="0.25">
      <c r="A244" s="55" t="s">
        <v>17</v>
      </c>
      <c r="B244" s="55" t="s">
        <v>17</v>
      </c>
      <c r="C244" s="55" t="s">
        <v>28</v>
      </c>
      <c r="D244" s="55" t="s">
        <v>17</v>
      </c>
      <c r="E244" s="55" t="s">
        <v>27</v>
      </c>
      <c r="F244" s="55" t="s">
        <v>17</v>
      </c>
      <c r="G244" s="55" t="s">
        <v>26</v>
      </c>
      <c r="H244" s="55" t="s">
        <v>17</v>
      </c>
      <c r="I244" s="55" t="s">
        <v>25</v>
      </c>
      <c r="J244" s="55" t="s">
        <v>18</v>
      </c>
      <c r="K244" s="55" t="s">
        <v>17</v>
      </c>
      <c r="L244" s="55" t="s">
        <v>27</v>
      </c>
      <c r="M244" s="55" t="s">
        <v>17</v>
      </c>
      <c r="N244" s="55" t="s">
        <v>17</v>
      </c>
      <c r="O244" s="55" t="s">
        <v>17</v>
      </c>
      <c r="P244" s="55" t="s">
        <v>17</v>
      </c>
      <c r="Q244" s="55" t="s">
        <v>17</v>
      </c>
      <c r="R244" s="56" t="s">
        <v>117</v>
      </c>
      <c r="S244" s="57" t="s">
        <v>53</v>
      </c>
      <c r="T244" s="58">
        <v>13054.7</v>
      </c>
      <c r="U244" s="58">
        <f>8000-1708+246.5-273.3-215.6</f>
        <v>6049.5999999999995</v>
      </c>
      <c r="V244" s="58">
        <v>1581.4</v>
      </c>
      <c r="W244" s="58"/>
      <c r="X244" s="58"/>
      <c r="Y244" s="102"/>
      <c r="Z244" s="59">
        <f>T244+U244+V244+W244+X244+Y244</f>
        <v>20685.7</v>
      </c>
      <c r="AA244" s="57">
        <v>2017</v>
      </c>
      <c r="AB244" s="39"/>
    </row>
    <row r="245" spans="1:28" ht="60" x14ac:dyDescent="0.25">
      <c r="A245" s="55" t="s">
        <v>17</v>
      </c>
      <c r="B245" s="55" t="s">
        <v>17</v>
      </c>
      <c r="C245" s="55" t="s">
        <v>28</v>
      </c>
      <c r="D245" s="55" t="s">
        <v>17</v>
      </c>
      <c r="E245" s="55" t="s">
        <v>27</v>
      </c>
      <c r="F245" s="55" t="s">
        <v>17</v>
      </c>
      <c r="G245" s="55" t="s">
        <v>26</v>
      </c>
      <c r="H245" s="55" t="s">
        <v>17</v>
      </c>
      <c r="I245" s="55" t="s">
        <v>25</v>
      </c>
      <c r="J245" s="55" t="s">
        <v>18</v>
      </c>
      <c r="K245" s="55" t="s">
        <v>33</v>
      </c>
      <c r="L245" s="55" t="s">
        <v>29</v>
      </c>
      <c r="M245" s="55" t="s">
        <v>18</v>
      </c>
      <c r="N245" s="55" t="s">
        <v>18</v>
      </c>
      <c r="O245" s="55"/>
      <c r="P245" s="55"/>
      <c r="Q245" s="55"/>
      <c r="R245" s="56" t="s">
        <v>117</v>
      </c>
      <c r="S245" s="57" t="s">
        <v>53</v>
      </c>
      <c r="T245" s="58">
        <v>12095.3</v>
      </c>
      <c r="U245" s="58"/>
      <c r="V245" s="58"/>
      <c r="W245" s="58"/>
      <c r="X245" s="58"/>
      <c r="Y245" s="102"/>
      <c r="Z245" s="59">
        <f>T245+U245+V245+W245+X245+Y245</f>
        <v>12095.3</v>
      </c>
      <c r="AA245" s="57">
        <v>2017</v>
      </c>
      <c r="AB245" s="39"/>
    </row>
    <row r="246" spans="1:28" ht="60" x14ac:dyDescent="0.25">
      <c r="A246" s="55" t="s">
        <v>17</v>
      </c>
      <c r="B246" s="55" t="s">
        <v>17</v>
      </c>
      <c r="C246" s="55" t="s">
        <v>28</v>
      </c>
      <c r="D246" s="55" t="s">
        <v>17</v>
      </c>
      <c r="E246" s="55" t="s">
        <v>27</v>
      </c>
      <c r="F246" s="55" t="s">
        <v>17</v>
      </c>
      <c r="G246" s="55" t="s">
        <v>26</v>
      </c>
      <c r="H246" s="55" t="s">
        <v>17</v>
      </c>
      <c r="I246" s="55" t="s">
        <v>25</v>
      </c>
      <c r="J246" s="55" t="s">
        <v>18</v>
      </c>
      <c r="K246" s="55" t="s">
        <v>17</v>
      </c>
      <c r="L246" s="55" t="s">
        <v>27</v>
      </c>
      <c r="M246" s="55" t="s">
        <v>18</v>
      </c>
      <c r="N246" s="55" t="s">
        <v>17</v>
      </c>
      <c r="O246" s="55" t="s">
        <v>19</v>
      </c>
      <c r="P246" s="55" t="s">
        <v>18</v>
      </c>
      <c r="Q246" s="55" t="s">
        <v>186</v>
      </c>
      <c r="R246" s="56" t="s">
        <v>117</v>
      </c>
      <c r="S246" s="57" t="s">
        <v>53</v>
      </c>
      <c r="T246" s="58"/>
      <c r="U246" s="58"/>
      <c r="V246" s="58">
        <v>39773.800000000003</v>
      </c>
      <c r="W246" s="58"/>
      <c r="X246" s="58"/>
      <c r="Y246" s="102"/>
      <c r="Z246" s="59">
        <f>V246</f>
        <v>39773.800000000003</v>
      </c>
      <c r="AA246" s="57">
        <v>2017</v>
      </c>
    </row>
    <row r="247" spans="1:28" ht="60" x14ac:dyDescent="0.25">
      <c r="A247" s="55" t="s">
        <v>17</v>
      </c>
      <c r="B247" s="55" t="s">
        <v>17</v>
      </c>
      <c r="C247" s="55" t="s">
        <v>28</v>
      </c>
      <c r="D247" s="55" t="s">
        <v>17</v>
      </c>
      <c r="E247" s="55" t="s">
        <v>27</v>
      </c>
      <c r="F247" s="55" t="s">
        <v>17</v>
      </c>
      <c r="G247" s="55" t="s">
        <v>26</v>
      </c>
      <c r="H247" s="55" t="s">
        <v>17</v>
      </c>
      <c r="I247" s="55" t="s">
        <v>25</v>
      </c>
      <c r="J247" s="55" t="s">
        <v>18</v>
      </c>
      <c r="K247" s="55" t="s">
        <v>17</v>
      </c>
      <c r="L247" s="55" t="s">
        <v>27</v>
      </c>
      <c r="M247" s="55" t="s">
        <v>18</v>
      </c>
      <c r="N247" s="55" t="s">
        <v>17</v>
      </c>
      <c r="O247" s="55" t="s">
        <v>33</v>
      </c>
      <c r="P247" s="55" t="s">
        <v>18</v>
      </c>
      <c r="Q247" s="55" t="s">
        <v>186</v>
      </c>
      <c r="R247" s="56" t="s">
        <v>117</v>
      </c>
      <c r="S247" s="57" t="s">
        <v>53</v>
      </c>
      <c r="T247" s="58"/>
      <c r="U247" s="58"/>
      <c r="V247" s="58">
        <v>450</v>
      </c>
      <c r="W247" s="58"/>
      <c r="X247" s="58"/>
      <c r="Y247" s="102"/>
      <c r="Z247" s="59">
        <f>V247</f>
        <v>450</v>
      </c>
      <c r="AA247" s="57">
        <v>2017</v>
      </c>
    </row>
    <row r="248" spans="1:28" ht="60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17" t="s">
        <v>119</v>
      </c>
      <c r="S248" s="15" t="s">
        <v>54</v>
      </c>
      <c r="T248" s="8">
        <v>15.5</v>
      </c>
      <c r="U248" s="8">
        <v>6.5</v>
      </c>
      <c r="V248" s="8">
        <v>39.700000000000003</v>
      </c>
      <c r="W248" s="8"/>
      <c r="X248" s="8"/>
      <c r="Y248" s="98"/>
      <c r="Z248" s="5">
        <f>T248+U248+V248+W248+X248+Y248</f>
        <v>61.7</v>
      </c>
      <c r="AA248" s="15">
        <v>2017</v>
      </c>
    </row>
    <row r="249" spans="1:28" ht="60" x14ac:dyDescent="0.25">
      <c r="A249" s="55" t="s">
        <v>17</v>
      </c>
      <c r="B249" s="55" t="s">
        <v>17</v>
      </c>
      <c r="C249" s="55" t="s">
        <v>27</v>
      </c>
      <c r="D249" s="55" t="s">
        <v>17</v>
      </c>
      <c r="E249" s="55" t="s">
        <v>27</v>
      </c>
      <c r="F249" s="55" t="s">
        <v>17</v>
      </c>
      <c r="G249" s="55" t="s">
        <v>26</v>
      </c>
      <c r="H249" s="55" t="s">
        <v>17</v>
      </c>
      <c r="I249" s="55" t="s">
        <v>25</v>
      </c>
      <c r="J249" s="55" t="s">
        <v>18</v>
      </c>
      <c r="K249" s="55" t="s">
        <v>17</v>
      </c>
      <c r="L249" s="55" t="s">
        <v>17</v>
      </c>
      <c r="M249" s="55" t="s">
        <v>17</v>
      </c>
      <c r="N249" s="55" t="s">
        <v>17</v>
      </c>
      <c r="O249" s="55" t="s">
        <v>17</v>
      </c>
      <c r="P249" s="55" t="s">
        <v>17</v>
      </c>
      <c r="Q249" s="55" t="s">
        <v>17</v>
      </c>
      <c r="R249" s="56" t="s">
        <v>117</v>
      </c>
      <c r="S249" s="57" t="s">
        <v>53</v>
      </c>
      <c r="T249" s="59">
        <f>T250+T251</f>
        <v>24446.9</v>
      </c>
      <c r="U249" s="59">
        <f>U250+U251</f>
        <v>6266.4000000000005</v>
      </c>
      <c r="V249" s="59">
        <f>V250+V252+V253</f>
        <v>23825</v>
      </c>
      <c r="W249" s="59"/>
      <c r="X249" s="59"/>
      <c r="Y249" s="101"/>
      <c r="Z249" s="59">
        <f>Z250+Z251+Z252+Z253</f>
        <v>54538.3</v>
      </c>
      <c r="AA249" s="57">
        <v>2017</v>
      </c>
    </row>
    <row r="250" spans="1:28" ht="60" x14ac:dyDescent="0.25">
      <c r="A250" s="55" t="s">
        <v>17</v>
      </c>
      <c r="B250" s="55" t="s">
        <v>17</v>
      </c>
      <c r="C250" s="55" t="s">
        <v>27</v>
      </c>
      <c r="D250" s="55" t="s">
        <v>17</v>
      </c>
      <c r="E250" s="55" t="s">
        <v>27</v>
      </c>
      <c r="F250" s="55" t="s">
        <v>17</v>
      </c>
      <c r="G250" s="55" t="s">
        <v>26</v>
      </c>
      <c r="H250" s="55" t="s">
        <v>17</v>
      </c>
      <c r="I250" s="55" t="s">
        <v>25</v>
      </c>
      <c r="J250" s="55" t="s">
        <v>18</v>
      </c>
      <c r="K250" s="55" t="s">
        <v>17</v>
      </c>
      <c r="L250" s="55" t="s">
        <v>27</v>
      </c>
      <c r="M250" s="55" t="s">
        <v>17</v>
      </c>
      <c r="N250" s="55" t="s">
        <v>17</v>
      </c>
      <c r="O250" s="55" t="s">
        <v>17</v>
      </c>
      <c r="P250" s="55" t="s">
        <v>17</v>
      </c>
      <c r="Q250" s="55" t="s">
        <v>17</v>
      </c>
      <c r="R250" s="56" t="s">
        <v>117</v>
      </c>
      <c r="S250" s="57" t="s">
        <v>53</v>
      </c>
      <c r="T250" s="58">
        <f>4500+8038.2</f>
        <v>12538.2</v>
      </c>
      <c r="U250" s="58">
        <f>8000-951+100-8.4-874.2</f>
        <v>6266.4000000000005</v>
      </c>
      <c r="V250" s="58">
        <f>1443.3+343-144.5-343</f>
        <v>1298.8</v>
      </c>
      <c r="W250" s="58"/>
      <c r="X250" s="58"/>
      <c r="Y250" s="102"/>
      <c r="Z250" s="59">
        <f>T250+U250+V250+W250+X250+Y250</f>
        <v>20103.400000000001</v>
      </c>
      <c r="AA250" s="57">
        <v>2017</v>
      </c>
    </row>
    <row r="251" spans="1:28" ht="60" x14ac:dyDescent="0.25">
      <c r="A251" s="55" t="s">
        <v>17</v>
      </c>
      <c r="B251" s="55" t="s">
        <v>17</v>
      </c>
      <c r="C251" s="55" t="s">
        <v>27</v>
      </c>
      <c r="D251" s="55" t="s">
        <v>17</v>
      </c>
      <c r="E251" s="55" t="s">
        <v>27</v>
      </c>
      <c r="F251" s="55" t="s">
        <v>17</v>
      </c>
      <c r="G251" s="55" t="s">
        <v>26</v>
      </c>
      <c r="H251" s="55" t="s">
        <v>17</v>
      </c>
      <c r="I251" s="55" t="s">
        <v>25</v>
      </c>
      <c r="J251" s="55" t="s">
        <v>18</v>
      </c>
      <c r="K251" s="55" t="s">
        <v>33</v>
      </c>
      <c r="L251" s="55" t="s">
        <v>29</v>
      </c>
      <c r="M251" s="55" t="s">
        <v>18</v>
      </c>
      <c r="N251" s="55" t="s">
        <v>18</v>
      </c>
      <c r="O251" s="55"/>
      <c r="P251" s="55"/>
      <c r="Q251" s="55"/>
      <c r="R251" s="56" t="s">
        <v>117</v>
      </c>
      <c r="S251" s="57" t="s">
        <v>53</v>
      </c>
      <c r="T251" s="58">
        <v>11908.7</v>
      </c>
      <c r="U251" s="58"/>
      <c r="V251" s="58"/>
      <c r="W251" s="58"/>
      <c r="X251" s="58"/>
      <c r="Y251" s="102"/>
      <c r="Z251" s="59">
        <f>T251+U251+V251+W251+X251+Y251</f>
        <v>11908.7</v>
      </c>
      <c r="AA251" s="57">
        <v>2017</v>
      </c>
    </row>
    <row r="252" spans="1:28" ht="60" x14ac:dyDescent="0.25">
      <c r="A252" s="55" t="s">
        <v>17</v>
      </c>
      <c r="B252" s="55" t="s">
        <v>17</v>
      </c>
      <c r="C252" s="55" t="s">
        <v>27</v>
      </c>
      <c r="D252" s="55" t="s">
        <v>17</v>
      </c>
      <c r="E252" s="55" t="s">
        <v>27</v>
      </c>
      <c r="F252" s="55" t="s">
        <v>17</v>
      </c>
      <c r="G252" s="55" t="s">
        <v>26</v>
      </c>
      <c r="H252" s="55" t="s">
        <v>17</v>
      </c>
      <c r="I252" s="55" t="s">
        <v>25</v>
      </c>
      <c r="J252" s="55" t="s">
        <v>18</v>
      </c>
      <c r="K252" s="55" t="s">
        <v>17</v>
      </c>
      <c r="L252" s="55" t="s">
        <v>27</v>
      </c>
      <c r="M252" s="55" t="s">
        <v>18</v>
      </c>
      <c r="N252" s="55" t="s">
        <v>17</v>
      </c>
      <c r="O252" s="55" t="s">
        <v>19</v>
      </c>
      <c r="P252" s="55" t="s">
        <v>18</v>
      </c>
      <c r="Q252" s="55" t="s">
        <v>186</v>
      </c>
      <c r="R252" s="56" t="s">
        <v>117</v>
      </c>
      <c r="S252" s="57" t="s">
        <v>53</v>
      </c>
      <c r="T252" s="58"/>
      <c r="U252" s="58"/>
      <c r="V252" s="58">
        <v>22076.2</v>
      </c>
      <c r="W252" s="58"/>
      <c r="X252" s="58"/>
      <c r="Y252" s="102"/>
      <c r="Z252" s="59">
        <f>V252</f>
        <v>22076.2</v>
      </c>
      <c r="AA252" s="57">
        <v>2017</v>
      </c>
    </row>
    <row r="253" spans="1:28" ht="60" x14ac:dyDescent="0.25">
      <c r="A253" s="55" t="s">
        <v>17</v>
      </c>
      <c r="B253" s="55" t="s">
        <v>17</v>
      </c>
      <c r="C253" s="55" t="s">
        <v>27</v>
      </c>
      <c r="D253" s="55" t="s">
        <v>17</v>
      </c>
      <c r="E253" s="55" t="s">
        <v>27</v>
      </c>
      <c r="F253" s="55" t="s">
        <v>17</v>
      </c>
      <c r="G253" s="55" t="s">
        <v>26</v>
      </c>
      <c r="H253" s="55" t="s">
        <v>17</v>
      </c>
      <c r="I253" s="55" t="s">
        <v>25</v>
      </c>
      <c r="J253" s="55" t="s">
        <v>18</v>
      </c>
      <c r="K253" s="55" t="s">
        <v>17</v>
      </c>
      <c r="L253" s="55" t="s">
        <v>27</v>
      </c>
      <c r="M253" s="55" t="s">
        <v>18</v>
      </c>
      <c r="N253" s="55" t="s">
        <v>17</v>
      </c>
      <c r="O253" s="55" t="s">
        <v>33</v>
      </c>
      <c r="P253" s="55" t="s">
        <v>18</v>
      </c>
      <c r="Q253" s="55" t="s">
        <v>186</v>
      </c>
      <c r="R253" s="56" t="s">
        <v>117</v>
      </c>
      <c r="S253" s="57" t="s">
        <v>53</v>
      </c>
      <c r="T253" s="58"/>
      <c r="U253" s="58"/>
      <c r="V253" s="58">
        <v>450</v>
      </c>
      <c r="W253" s="58"/>
      <c r="X253" s="58"/>
      <c r="Y253" s="102"/>
      <c r="Z253" s="59">
        <f>V253</f>
        <v>450</v>
      </c>
      <c r="AA253" s="57">
        <v>2017</v>
      </c>
    </row>
    <row r="254" spans="1:28" ht="60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17" t="s">
        <v>120</v>
      </c>
      <c r="S254" s="15" t="s">
        <v>54</v>
      </c>
      <c r="T254" s="8">
        <f>15.5+2.1</f>
        <v>17.600000000000001</v>
      </c>
      <c r="U254" s="8">
        <v>5.7</v>
      </c>
      <c r="V254" s="8">
        <v>18.100000000000001</v>
      </c>
      <c r="W254" s="8"/>
      <c r="X254" s="8"/>
      <c r="Y254" s="98"/>
      <c r="Z254" s="5">
        <f>T254+U254+V254+W254+X254+Y254</f>
        <v>41.400000000000006</v>
      </c>
      <c r="AA254" s="15">
        <v>2017</v>
      </c>
    </row>
    <row r="255" spans="1:28" ht="60" x14ac:dyDescent="0.25">
      <c r="A255" s="55" t="s">
        <v>17</v>
      </c>
      <c r="B255" s="55" t="s">
        <v>17</v>
      </c>
      <c r="C255" s="55" t="s">
        <v>24</v>
      </c>
      <c r="D255" s="55" t="s">
        <v>17</v>
      </c>
      <c r="E255" s="55" t="s">
        <v>27</v>
      </c>
      <c r="F255" s="55" t="s">
        <v>17</v>
      </c>
      <c r="G255" s="55" t="s">
        <v>26</v>
      </c>
      <c r="H255" s="55" t="s">
        <v>17</v>
      </c>
      <c r="I255" s="55" t="s">
        <v>25</v>
      </c>
      <c r="J255" s="55" t="s">
        <v>18</v>
      </c>
      <c r="K255" s="55" t="s">
        <v>17</v>
      </c>
      <c r="L255" s="55" t="s">
        <v>17</v>
      </c>
      <c r="M255" s="55" t="s">
        <v>17</v>
      </c>
      <c r="N255" s="55" t="s">
        <v>17</v>
      </c>
      <c r="O255" s="55" t="s">
        <v>17</v>
      </c>
      <c r="P255" s="55" t="s">
        <v>17</v>
      </c>
      <c r="Q255" s="55" t="s">
        <v>17</v>
      </c>
      <c r="R255" s="56" t="s">
        <v>117</v>
      </c>
      <c r="S255" s="57" t="s">
        <v>53</v>
      </c>
      <c r="T255" s="59">
        <f>T256+T257</f>
        <v>19965</v>
      </c>
      <c r="U255" s="59">
        <f>U256+U257</f>
        <v>5412.6</v>
      </c>
      <c r="V255" s="59">
        <f>V256+V258+V259+V260</f>
        <v>52552.800000000003</v>
      </c>
      <c r="W255" s="59"/>
      <c r="X255" s="59"/>
      <c r="Y255" s="101"/>
      <c r="Z255" s="59">
        <f>Z256+Z257+Z258+Z259+Z260</f>
        <v>77930.399999999994</v>
      </c>
      <c r="AA255" s="57">
        <v>2017</v>
      </c>
    </row>
    <row r="256" spans="1:28" ht="60" x14ac:dyDescent="0.25">
      <c r="A256" s="55" t="s">
        <v>17</v>
      </c>
      <c r="B256" s="55" t="s">
        <v>17</v>
      </c>
      <c r="C256" s="55" t="s">
        <v>24</v>
      </c>
      <c r="D256" s="55" t="s">
        <v>17</v>
      </c>
      <c r="E256" s="55" t="s">
        <v>27</v>
      </c>
      <c r="F256" s="55" t="s">
        <v>17</v>
      </c>
      <c r="G256" s="55" t="s">
        <v>26</v>
      </c>
      <c r="H256" s="55" t="s">
        <v>17</v>
      </c>
      <c r="I256" s="55" t="s">
        <v>25</v>
      </c>
      <c r="J256" s="55" t="s">
        <v>18</v>
      </c>
      <c r="K256" s="55" t="s">
        <v>17</v>
      </c>
      <c r="L256" s="55" t="s">
        <v>27</v>
      </c>
      <c r="M256" s="55" t="s">
        <v>17</v>
      </c>
      <c r="N256" s="55" t="s">
        <v>17</v>
      </c>
      <c r="O256" s="55" t="s">
        <v>17</v>
      </c>
      <c r="P256" s="55" t="s">
        <v>17</v>
      </c>
      <c r="Q256" s="55" t="s">
        <v>17</v>
      </c>
      <c r="R256" s="56" t="s">
        <v>117</v>
      </c>
      <c r="S256" s="57" t="s">
        <v>53</v>
      </c>
      <c r="T256" s="58">
        <f>6240+5854.1</f>
        <v>12094.1</v>
      </c>
      <c r="U256" s="58">
        <f>8000-1758-29.4-800</f>
        <v>5412.6</v>
      </c>
      <c r="V256" s="58">
        <v>1200</v>
      </c>
      <c r="W256" s="58"/>
      <c r="X256" s="58"/>
      <c r="Y256" s="102"/>
      <c r="Z256" s="59">
        <f>T256+U256+V256+W256+X256+Y256</f>
        <v>18706.7</v>
      </c>
      <c r="AA256" s="57">
        <v>2017</v>
      </c>
    </row>
    <row r="257" spans="1:32" ht="60" x14ac:dyDescent="0.25">
      <c r="A257" s="55" t="s">
        <v>17</v>
      </c>
      <c r="B257" s="55" t="s">
        <v>17</v>
      </c>
      <c r="C257" s="55" t="s">
        <v>24</v>
      </c>
      <c r="D257" s="55" t="s">
        <v>17</v>
      </c>
      <c r="E257" s="55" t="s">
        <v>27</v>
      </c>
      <c r="F257" s="55" t="s">
        <v>17</v>
      </c>
      <c r="G257" s="55" t="s">
        <v>26</v>
      </c>
      <c r="H257" s="55" t="s">
        <v>17</v>
      </c>
      <c r="I257" s="55" t="s">
        <v>25</v>
      </c>
      <c r="J257" s="55" t="s">
        <v>18</v>
      </c>
      <c r="K257" s="55" t="s">
        <v>33</v>
      </c>
      <c r="L257" s="55" t="s">
        <v>29</v>
      </c>
      <c r="M257" s="55" t="s">
        <v>18</v>
      </c>
      <c r="N257" s="55" t="s">
        <v>18</v>
      </c>
      <c r="O257" s="55"/>
      <c r="P257" s="55"/>
      <c r="Q257" s="55"/>
      <c r="R257" s="56" t="s">
        <v>117</v>
      </c>
      <c r="S257" s="57" t="s">
        <v>53</v>
      </c>
      <c r="T257" s="58">
        <v>7870.9</v>
      </c>
      <c r="U257" s="58"/>
      <c r="V257" s="58"/>
      <c r="W257" s="58"/>
      <c r="X257" s="58"/>
      <c r="Y257" s="102"/>
      <c r="Z257" s="59">
        <f>T257+U257+V257+W257+X257+Y257</f>
        <v>7870.9</v>
      </c>
      <c r="AA257" s="57">
        <v>2017</v>
      </c>
    </row>
    <row r="258" spans="1:32" ht="60" x14ac:dyDescent="0.25">
      <c r="A258" s="55" t="s">
        <v>17</v>
      </c>
      <c r="B258" s="55" t="s">
        <v>17</v>
      </c>
      <c r="C258" s="55" t="s">
        <v>24</v>
      </c>
      <c r="D258" s="55" t="s">
        <v>17</v>
      </c>
      <c r="E258" s="55" t="s">
        <v>27</v>
      </c>
      <c r="F258" s="55" t="s">
        <v>17</v>
      </c>
      <c r="G258" s="55" t="s">
        <v>26</v>
      </c>
      <c r="H258" s="55" t="s">
        <v>17</v>
      </c>
      <c r="I258" s="55" t="s">
        <v>25</v>
      </c>
      <c r="J258" s="55" t="s">
        <v>18</v>
      </c>
      <c r="K258" s="55" t="s">
        <v>17</v>
      </c>
      <c r="L258" s="55" t="s">
        <v>27</v>
      </c>
      <c r="M258" s="55" t="s">
        <v>160</v>
      </c>
      <c r="N258" s="55" t="s">
        <v>17</v>
      </c>
      <c r="O258" s="55" t="s">
        <v>19</v>
      </c>
      <c r="P258" s="55" t="s">
        <v>18</v>
      </c>
      <c r="Q258" s="55" t="s">
        <v>183</v>
      </c>
      <c r="R258" s="56" t="s">
        <v>117</v>
      </c>
      <c r="S258" s="57" t="s">
        <v>53</v>
      </c>
      <c r="T258" s="58"/>
      <c r="U258" s="58"/>
      <c r="V258" s="58">
        <v>14202</v>
      </c>
      <c r="W258" s="58"/>
      <c r="X258" s="58"/>
      <c r="Y258" s="102"/>
      <c r="Z258" s="59">
        <f>V258</f>
        <v>14202</v>
      </c>
      <c r="AA258" s="57">
        <v>2017</v>
      </c>
    </row>
    <row r="259" spans="1:32" ht="60" x14ac:dyDescent="0.25">
      <c r="A259" s="55" t="s">
        <v>17</v>
      </c>
      <c r="B259" s="55" t="s">
        <v>17</v>
      </c>
      <c r="C259" s="55" t="s">
        <v>24</v>
      </c>
      <c r="D259" s="55" t="s">
        <v>17</v>
      </c>
      <c r="E259" s="55" t="s">
        <v>27</v>
      </c>
      <c r="F259" s="55" t="s">
        <v>17</v>
      </c>
      <c r="G259" s="55" t="s">
        <v>26</v>
      </c>
      <c r="H259" s="55" t="s">
        <v>17</v>
      </c>
      <c r="I259" s="55" t="s">
        <v>25</v>
      </c>
      <c r="J259" s="55" t="s">
        <v>18</v>
      </c>
      <c r="K259" s="55" t="s">
        <v>17</v>
      </c>
      <c r="L259" s="55" t="s">
        <v>27</v>
      </c>
      <c r="M259" s="55" t="s">
        <v>18</v>
      </c>
      <c r="N259" s="55" t="s">
        <v>17</v>
      </c>
      <c r="O259" s="55" t="s">
        <v>19</v>
      </c>
      <c r="P259" s="55" t="s">
        <v>18</v>
      </c>
      <c r="Q259" s="55" t="s">
        <v>186</v>
      </c>
      <c r="R259" s="56" t="s">
        <v>117</v>
      </c>
      <c r="S259" s="57" t="s">
        <v>53</v>
      </c>
      <c r="T259" s="58"/>
      <c r="U259" s="58"/>
      <c r="V259" s="58">
        <v>36700.800000000003</v>
      </c>
      <c r="W259" s="58"/>
      <c r="X259" s="58"/>
      <c r="Y259" s="102"/>
      <c r="Z259" s="59">
        <f>V259</f>
        <v>36700.800000000003</v>
      </c>
      <c r="AA259" s="57">
        <v>2017</v>
      </c>
    </row>
    <row r="260" spans="1:32" ht="60" x14ac:dyDescent="0.25">
      <c r="A260" s="55" t="s">
        <v>17</v>
      </c>
      <c r="B260" s="55" t="s">
        <v>17</v>
      </c>
      <c r="C260" s="55" t="s">
        <v>24</v>
      </c>
      <c r="D260" s="55" t="s">
        <v>17</v>
      </c>
      <c r="E260" s="55" t="s">
        <v>27</v>
      </c>
      <c r="F260" s="55" t="s">
        <v>17</v>
      </c>
      <c r="G260" s="55" t="s">
        <v>26</v>
      </c>
      <c r="H260" s="55" t="s">
        <v>17</v>
      </c>
      <c r="I260" s="55" t="s">
        <v>25</v>
      </c>
      <c r="J260" s="55" t="s">
        <v>18</v>
      </c>
      <c r="K260" s="55" t="s">
        <v>17</v>
      </c>
      <c r="L260" s="55" t="s">
        <v>27</v>
      </c>
      <c r="M260" s="55" t="s">
        <v>18</v>
      </c>
      <c r="N260" s="55" t="s">
        <v>17</v>
      </c>
      <c r="O260" s="55" t="s">
        <v>33</v>
      </c>
      <c r="P260" s="55" t="s">
        <v>18</v>
      </c>
      <c r="Q260" s="55" t="s">
        <v>186</v>
      </c>
      <c r="R260" s="56" t="s">
        <v>117</v>
      </c>
      <c r="S260" s="57" t="s">
        <v>53</v>
      </c>
      <c r="T260" s="58"/>
      <c r="U260" s="58"/>
      <c r="V260" s="58">
        <v>450</v>
      </c>
      <c r="W260" s="58"/>
      <c r="X260" s="58"/>
      <c r="Y260" s="102"/>
      <c r="Z260" s="59">
        <f>V260</f>
        <v>450</v>
      </c>
      <c r="AA260" s="57">
        <v>2017</v>
      </c>
    </row>
    <row r="261" spans="1:32" ht="60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17" t="s">
        <v>121</v>
      </c>
      <c r="S261" s="15" t="s">
        <v>54</v>
      </c>
      <c r="T261" s="8">
        <f>3.9+3.4</f>
        <v>7.3</v>
      </c>
      <c r="U261" s="8">
        <v>7.4</v>
      </c>
      <c r="V261" s="8">
        <v>33.799999999999997</v>
      </c>
      <c r="W261" s="8"/>
      <c r="X261" s="8"/>
      <c r="Y261" s="98"/>
      <c r="Z261" s="5">
        <f>T261+U261+V261+W261+X261+Y261</f>
        <v>48.5</v>
      </c>
      <c r="AA261" s="15">
        <v>2017</v>
      </c>
    </row>
    <row r="262" spans="1:32" ht="60" x14ac:dyDescent="0.25">
      <c r="A262" s="55" t="s">
        <v>17</v>
      </c>
      <c r="B262" s="55" t="s">
        <v>17</v>
      </c>
      <c r="C262" s="55" t="s">
        <v>29</v>
      </c>
      <c r="D262" s="55" t="s">
        <v>17</v>
      </c>
      <c r="E262" s="55" t="s">
        <v>27</v>
      </c>
      <c r="F262" s="55" t="s">
        <v>17</v>
      </c>
      <c r="G262" s="55" t="s">
        <v>26</v>
      </c>
      <c r="H262" s="55" t="s">
        <v>17</v>
      </c>
      <c r="I262" s="55" t="s">
        <v>25</v>
      </c>
      <c r="J262" s="55" t="s">
        <v>18</v>
      </c>
      <c r="K262" s="55" t="s">
        <v>17</v>
      </c>
      <c r="L262" s="55" t="s">
        <v>17</v>
      </c>
      <c r="M262" s="55" t="s">
        <v>17</v>
      </c>
      <c r="N262" s="55" t="s">
        <v>17</v>
      </c>
      <c r="O262" s="55" t="s">
        <v>17</v>
      </c>
      <c r="P262" s="55" t="s">
        <v>17</v>
      </c>
      <c r="Q262" s="55" t="s">
        <v>17</v>
      </c>
      <c r="R262" s="56" t="s">
        <v>117</v>
      </c>
      <c r="S262" s="57" t="s">
        <v>53</v>
      </c>
      <c r="T262" s="59">
        <f>T263+T264</f>
        <v>22852.199999999997</v>
      </c>
      <c r="U262" s="59">
        <f>U263+U264</f>
        <v>5200.3</v>
      </c>
      <c r="V262" s="59">
        <f>V263+V264+V265+V266+V267</f>
        <v>23573.4</v>
      </c>
      <c r="W262" s="59"/>
      <c r="X262" s="59"/>
      <c r="Y262" s="101"/>
      <c r="Z262" s="59">
        <f>Z263+Z264+Z265+Z266+Z267</f>
        <v>51625.9</v>
      </c>
      <c r="AA262" s="57">
        <v>2017</v>
      </c>
    </row>
    <row r="263" spans="1:32" s="1" customFormat="1" ht="60" x14ac:dyDescent="0.25">
      <c r="A263" s="55" t="s">
        <v>17</v>
      </c>
      <c r="B263" s="55" t="s">
        <v>17</v>
      </c>
      <c r="C263" s="55" t="s">
        <v>29</v>
      </c>
      <c r="D263" s="55" t="s">
        <v>17</v>
      </c>
      <c r="E263" s="55" t="s">
        <v>27</v>
      </c>
      <c r="F263" s="55" t="s">
        <v>17</v>
      </c>
      <c r="G263" s="55" t="s">
        <v>26</v>
      </c>
      <c r="H263" s="55" t="s">
        <v>17</v>
      </c>
      <c r="I263" s="55" t="s">
        <v>25</v>
      </c>
      <c r="J263" s="55" t="s">
        <v>18</v>
      </c>
      <c r="K263" s="55" t="s">
        <v>17</v>
      </c>
      <c r="L263" s="55" t="s">
        <v>27</v>
      </c>
      <c r="M263" s="55" t="s">
        <v>17</v>
      </c>
      <c r="N263" s="55" t="s">
        <v>17</v>
      </c>
      <c r="O263" s="55" t="s">
        <v>17</v>
      </c>
      <c r="P263" s="55" t="s">
        <v>17</v>
      </c>
      <c r="Q263" s="55" t="s">
        <v>17</v>
      </c>
      <c r="R263" s="56" t="s">
        <v>117</v>
      </c>
      <c r="S263" s="57" t="s">
        <v>53</v>
      </c>
      <c r="T263" s="58">
        <f>2580.4+9582.8+1918.3</f>
        <v>14081.499999999998</v>
      </c>
      <c r="U263" s="58">
        <f>8000-1614-28.9-1156.8</f>
        <v>5200.3</v>
      </c>
      <c r="V263" s="58">
        <f>1450.1-500</f>
        <v>950.09999999999991</v>
      </c>
      <c r="W263" s="58"/>
      <c r="X263" s="58"/>
      <c r="Y263" s="102"/>
      <c r="Z263" s="59">
        <f>T263+U263+V263+W263+X263+Y263</f>
        <v>20231.899999999998</v>
      </c>
      <c r="AA263" s="57">
        <v>2017</v>
      </c>
      <c r="AB263" s="39"/>
      <c r="AC263" s="72"/>
      <c r="AD263" s="40"/>
    </row>
    <row r="264" spans="1:32" s="1" customFormat="1" ht="60" x14ac:dyDescent="0.25">
      <c r="A264" s="55" t="s">
        <v>17</v>
      </c>
      <c r="B264" s="55" t="s">
        <v>17</v>
      </c>
      <c r="C264" s="55" t="s">
        <v>29</v>
      </c>
      <c r="D264" s="55" t="s">
        <v>17</v>
      </c>
      <c r="E264" s="55" t="s">
        <v>27</v>
      </c>
      <c r="F264" s="55" t="s">
        <v>17</v>
      </c>
      <c r="G264" s="55" t="s">
        <v>26</v>
      </c>
      <c r="H264" s="55" t="s">
        <v>17</v>
      </c>
      <c r="I264" s="55" t="s">
        <v>25</v>
      </c>
      <c r="J264" s="55" t="s">
        <v>18</v>
      </c>
      <c r="K264" s="55" t="s">
        <v>33</v>
      </c>
      <c r="L264" s="55" t="s">
        <v>29</v>
      </c>
      <c r="M264" s="55" t="s">
        <v>18</v>
      </c>
      <c r="N264" s="55" t="s">
        <v>18</v>
      </c>
      <c r="O264" s="55"/>
      <c r="P264" s="55"/>
      <c r="Q264" s="55"/>
      <c r="R264" s="56" t="s">
        <v>117</v>
      </c>
      <c r="S264" s="57" t="s">
        <v>53</v>
      </c>
      <c r="T264" s="58">
        <v>8770.7000000000007</v>
      </c>
      <c r="U264" s="58"/>
      <c r="V264" s="58"/>
      <c r="W264" s="58"/>
      <c r="X264" s="58"/>
      <c r="Y264" s="102"/>
      <c r="Z264" s="59">
        <f>T264+U264+V264+W264+X264+Y264</f>
        <v>8770.7000000000007</v>
      </c>
      <c r="AA264" s="57">
        <v>2017</v>
      </c>
      <c r="AB264" s="39"/>
      <c r="AC264" s="72"/>
      <c r="AD264" s="40"/>
    </row>
    <row r="265" spans="1:32" s="1" customFormat="1" ht="60" x14ac:dyDescent="0.25">
      <c r="A265" s="55" t="s">
        <v>17</v>
      </c>
      <c r="B265" s="55" t="s">
        <v>17</v>
      </c>
      <c r="C265" s="55" t="s">
        <v>29</v>
      </c>
      <c r="D265" s="55" t="s">
        <v>17</v>
      </c>
      <c r="E265" s="55" t="s">
        <v>27</v>
      </c>
      <c r="F265" s="55" t="s">
        <v>17</v>
      </c>
      <c r="G265" s="55" t="s">
        <v>26</v>
      </c>
      <c r="H265" s="55" t="s">
        <v>17</v>
      </c>
      <c r="I265" s="55" t="s">
        <v>25</v>
      </c>
      <c r="J265" s="55" t="s">
        <v>18</v>
      </c>
      <c r="K265" s="55" t="s">
        <v>17</v>
      </c>
      <c r="L265" s="55" t="s">
        <v>27</v>
      </c>
      <c r="M265" s="55" t="s">
        <v>160</v>
      </c>
      <c r="N265" s="55" t="s">
        <v>17</v>
      </c>
      <c r="O265" s="55" t="s">
        <v>19</v>
      </c>
      <c r="P265" s="55" t="s">
        <v>18</v>
      </c>
      <c r="Q265" s="55" t="s">
        <v>183</v>
      </c>
      <c r="R265" s="56" t="s">
        <v>117</v>
      </c>
      <c r="S265" s="57" t="s">
        <v>53</v>
      </c>
      <c r="T265" s="58"/>
      <c r="U265" s="58"/>
      <c r="V265" s="58">
        <f>8564-8520.6</f>
        <v>43.399999999999636</v>
      </c>
      <c r="W265" s="58"/>
      <c r="X265" s="58"/>
      <c r="Y265" s="102"/>
      <c r="Z265" s="59">
        <f>V265</f>
        <v>43.399999999999636</v>
      </c>
      <c r="AA265" s="57">
        <v>2017</v>
      </c>
      <c r="AB265" s="40"/>
      <c r="AC265" s="72"/>
      <c r="AD265" s="40"/>
    </row>
    <row r="266" spans="1:32" s="1" customFormat="1" ht="60" x14ac:dyDescent="0.25">
      <c r="A266" s="55" t="s">
        <v>17</v>
      </c>
      <c r="B266" s="55" t="s">
        <v>17</v>
      </c>
      <c r="C266" s="55" t="s">
        <v>29</v>
      </c>
      <c r="D266" s="55" t="s">
        <v>17</v>
      </c>
      <c r="E266" s="55" t="s">
        <v>27</v>
      </c>
      <c r="F266" s="55" t="s">
        <v>17</v>
      </c>
      <c r="G266" s="55" t="s">
        <v>26</v>
      </c>
      <c r="H266" s="55" t="s">
        <v>17</v>
      </c>
      <c r="I266" s="55" t="s">
        <v>25</v>
      </c>
      <c r="J266" s="55" t="s">
        <v>18</v>
      </c>
      <c r="K266" s="55" t="s">
        <v>17</v>
      </c>
      <c r="L266" s="55" t="s">
        <v>27</v>
      </c>
      <c r="M266" s="55" t="s">
        <v>18</v>
      </c>
      <c r="N266" s="55" t="s">
        <v>17</v>
      </c>
      <c r="O266" s="55" t="s">
        <v>19</v>
      </c>
      <c r="P266" s="55" t="s">
        <v>18</v>
      </c>
      <c r="Q266" s="55" t="s">
        <v>186</v>
      </c>
      <c r="R266" s="56" t="s">
        <v>117</v>
      </c>
      <c r="S266" s="57" t="s">
        <v>53</v>
      </c>
      <c r="T266" s="58"/>
      <c r="U266" s="58"/>
      <c r="V266" s="58">
        <v>22129.9</v>
      </c>
      <c r="W266" s="58"/>
      <c r="X266" s="58"/>
      <c r="Y266" s="102"/>
      <c r="Z266" s="59">
        <f>V266</f>
        <v>22129.9</v>
      </c>
      <c r="AA266" s="57">
        <v>2017</v>
      </c>
      <c r="AB266" s="40"/>
      <c r="AC266" s="72"/>
      <c r="AD266" s="40"/>
    </row>
    <row r="267" spans="1:32" s="1" customFormat="1" ht="60" x14ac:dyDescent="0.25">
      <c r="A267" s="55" t="s">
        <v>17</v>
      </c>
      <c r="B267" s="55" t="s">
        <v>17</v>
      </c>
      <c r="C267" s="55" t="s">
        <v>29</v>
      </c>
      <c r="D267" s="55" t="s">
        <v>17</v>
      </c>
      <c r="E267" s="55" t="s">
        <v>27</v>
      </c>
      <c r="F267" s="55" t="s">
        <v>17</v>
      </c>
      <c r="G267" s="55" t="s">
        <v>26</v>
      </c>
      <c r="H267" s="55" t="s">
        <v>17</v>
      </c>
      <c r="I267" s="55" t="s">
        <v>25</v>
      </c>
      <c r="J267" s="55" t="s">
        <v>18</v>
      </c>
      <c r="K267" s="55" t="s">
        <v>17</v>
      </c>
      <c r="L267" s="55" t="s">
        <v>27</v>
      </c>
      <c r="M267" s="55" t="s">
        <v>18</v>
      </c>
      <c r="N267" s="55" t="s">
        <v>17</v>
      </c>
      <c r="O267" s="55" t="s">
        <v>33</v>
      </c>
      <c r="P267" s="55" t="s">
        <v>18</v>
      </c>
      <c r="Q267" s="55" t="s">
        <v>186</v>
      </c>
      <c r="R267" s="56" t="s">
        <v>117</v>
      </c>
      <c r="S267" s="57" t="s">
        <v>53</v>
      </c>
      <c r="T267" s="58"/>
      <c r="U267" s="58"/>
      <c r="V267" s="58">
        <v>450</v>
      </c>
      <c r="W267" s="58"/>
      <c r="X267" s="58"/>
      <c r="Y267" s="102"/>
      <c r="Z267" s="59">
        <f>V267</f>
        <v>450</v>
      </c>
      <c r="AA267" s="57">
        <v>2017</v>
      </c>
      <c r="AB267" s="40"/>
      <c r="AC267" s="72"/>
      <c r="AD267" s="40"/>
    </row>
    <row r="268" spans="1:32" ht="60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17" t="s">
        <v>122</v>
      </c>
      <c r="S268" s="15" t="s">
        <v>54</v>
      </c>
      <c r="T268" s="8">
        <v>17.8</v>
      </c>
      <c r="U268" s="8">
        <v>5.6</v>
      </c>
      <c r="V268" s="8">
        <v>20.6</v>
      </c>
      <c r="W268" s="8"/>
      <c r="X268" s="8"/>
      <c r="Y268" s="98"/>
      <c r="Z268" s="5">
        <f>T268+U268+V268+W268+X268+Y268</f>
        <v>44</v>
      </c>
      <c r="AA268" s="15">
        <v>2017</v>
      </c>
    </row>
    <row r="269" spans="1:32" ht="60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6" t="s">
        <v>42</v>
      </c>
      <c r="S269" s="57" t="s">
        <v>39</v>
      </c>
      <c r="T269" s="61">
        <v>1</v>
      </c>
      <c r="U269" s="61">
        <v>1</v>
      </c>
      <c r="V269" s="61">
        <v>1</v>
      </c>
      <c r="W269" s="61"/>
      <c r="X269" s="61"/>
      <c r="Y269" s="106"/>
      <c r="Z269" s="61">
        <v>1</v>
      </c>
      <c r="AA269" s="57">
        <v>2017</v>
      </c>
    </row>
    <row r="270" spans="1:32" s="51" customFormat="1" ht="30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17" t="s">
        <v>43</v>
      </c>
      <c r="S270" s="15" t="s">
        <v>49</v>
      </c>
      <c r="T270" s="21">
        <f>15+12+42+10</f>
        <v>79</v>
      </c>
      <c r="U270" s="21">
        <f>11+15+84+21</f>
        <v>131</v>
      </c>
      <c r="V270" s="21">
        <f>55+15+30+70</f>
        <v>170</v>
      </c>
      <c r="W270" s="21"/>
      <c r="X270" s="21"/>
      <c r="Y270" s="99"/>
      <c r="Z270" s="6">
        <f>T270+U270+V270+W270+X270+Y270</f>
        <v>380</v>
      </c>
      <c r="AA270" s="15">
        <v>2017</v>
      </c>
      <c r="AB270" s="37"/>
      <c r="AC270" s="74"/>
      <c r="AD270" s="37"/>
      <c r="AE270" s="38"/>
      <c r="AF270" s="38"/>
    </row>
    <row r="271" spans="1:32" s="51" customFormat="1" ht="45" x14ac:dyDescent="0.25">
      <c r="A271" s="55" t="s">
        <v>17</v>
      </c>
      <c r="B271" s="55" t="s">
        <v>17</v>
      </c>
      <c r="C271" s="55" t="s">
        <v>24</v>
      </c>
      <c r="D271" s="55" t="s">
        <v>17</v>
      </c>
      <c r="E271" s="55" t="s">
        <v>27</v>
      </c>
      <c r="F271" s="55" t="s">
        <v>17</v>
      </c>
      <c r="G271" s="55" t="s">
        <v>26</v>
      </c>
      <c r="H271" s="55" t="s">
        <v>17</v>
      </c>
      <c r="I271" s="55" t="s">
        <v>25</v>
      </c>
      <c r="J271" s="55" t="s">
        <v>18</v>
      </c>
      <c r="K271" s="55" t="s">
        <v>17</v>
      </c>
      <c r="L271" s="55" t="s">
        <v>17</v>
      </c>
      <c r="M271" s="55" t="s">
        <v>17</v>
      </c>
      <c r="N271" s="55" t="s">
        <v>17</v>
      </c>
      <c r="O271" s="55" t="s">
        <v>17</v>
      </c>
      <c r="P271" s="55" t="s">
        <v>17</v>
      </c>
      <c r="Q271" s="55" t="s">
        <v>17</v>
      </c>
      <c r="R271" s="56" t="s">
        <v>162</v>
      </c>
      <c r="S271" s="57" t="s">
        <v>53</v>
      </c>
      <c r="T271" s="61"/>
      <c r="U271" s="59">
        <f>U272+U273</f>
        <v>981</v>
      </c>
      <c r="V271" s="62"/>
      <c r="W271" s="62"/>
      <c r="X271" s="62"/>
      <c r="Y271" s="105"/>
      <c r="Z271" s="59">
        <f t="shared" ref="Z271:Z282" si="22">U271</f>
        <v>981</v>
      </c>
      <c r="AA271" s="57">
        <v>2016</v>
      </c>
      <c r="AB271" s="37"/>
      <c r="AC271" s="74"/>
      <c r="AD271" s="37"/>
      <c r="AE271" s="38"/>
      <c r="AF271" s="38"/>
    </row>
    <row r="272" spans="1:32" s="51" customFormat="1" ht="45" x14ac:dyDescent="0.25">
      <c r="A272" s="55" t="s">
        <v>17</v>
      </c>
      <c r="B272" s="55" t="s">
        <v>17</v>
      </c>
      <c r="C272" s="55" t="s">
        <v>24</v>
      </c>
      <c r="D272" s="55" t="s">
        <v>17</v>
      </c>
      <c r="E272" s="55" t="s">
        <v>27</v>
      </c>
      <c r="F272" s="55" t="s">
        <v>17</v>
      </c>
      <c r="G272" s="55" t="s">
        <v>26</v>
      </c>
      <c r="H272" s="55" t="s">
        <v>17</v>
      </c>
      <c r="I272" s="55" t="s">
        <v>25</v>
      </c>
      <c r="J272" s="55" t="s">
        <v>18</v>
      </c>
      <c r="K272" s="55" t="s">
        <v>17</v>
      </c>
      <c r="L272" s="55" t="s">
        <v>27</v>
      </c>
      <c r="M272" s="55" t="s">
        <v>160</v>
      </c>
      <c r="N272" s="55" t="s">
        <v>17</v>
      </c>
      <c r="O272" s="55" t="s">
        <v>27</v>
      </c>
      <c r="P272" s="55" t="s">
        <v>28</v>
      </c>
      <c r="Q272" s="55" t="s">
        <v>161</v>
      </c>
      <c r="R272" s="56" t="s">
        <v>162</v>
      </c>
      <c r="S272" s="57" t="s">
        <v>53</v>
      </c>
      <c r="T272" s="61"/>
      <c r="U272" s="58">
        <f>321+232+52-24</f>
        <v>581</v>
      </c>
      <c r="V272" s="61"/>
      <c r="W272" s="61"/>
      <c r="X272" s="61"/>
      <c r="Y272" s="106"/>
      <c r="Z272" s="59">
        <f t="shared" si="22"/>
        <v>581</v>
      </c>
      <c r="AA272" s="57">
        <v>2016</v>
      </c>
      <c r="AB272" s="40"/>
      <c r="AC272" s="74"/>
      <c r="AD272" s="37"/>
      <c r="AE272" s="38"/>
      <c r="AF272" s="38"/>
    </row>
    <row r="273" spans="1:32" s="51" customFormat="1" ht="45" x14ac:dyDescent="0.25">
      <c r="A273" s="55" t="s">
        <v>17</v>
      </c>
      <c r="B273" s="55" t="s">
        <v>17</v>
      </c>
      <c r="C273" s="55" t="s">
        <v>24</v>
      </c>
      <c r="D273" s="55" t="s">
        <v>17</v>
      </c>
      <c r="E273" s="55" t="s">
        <v>27</v>
      </c>
      <c r="F273" s="55" t="s">
        <v>17</v>
      </c>
      <c r="G273" s="55" t="s">
        <v>26</v>
      </c>
      <c r="H273" s="55" t="s">
        <v>17</v>
      </c>
      <c r="I273" s="55" t="s">
        <v>25</v>
      </c>
      <c r="J273" s="55" t="s">
        <v>18</v>
      </c>
      <c r="K273" s="55" t="s">
        <v>17</v>
      </c>
      <c r="L273" s="55" t="s">
        <v>27</v>
      </c>
      <c r="M273" s="55" t="s">
        <v>18</v>
      </c>
      <c r="N273" s="55" t="s">
        <v>17</v>
      </c>
      <c r="O273" s="55" t="s">
        <v>27</v>
      </c>
      <c r="P273" s="55" t="s">
        <v>28</v>
      </c>
      <c r="Q273" s="55" t="s">
        <v>161</v>
      </c>
      <c r="R273" s="56" t="s">
        <v>162</v>
      </c>
      <c r="S273" s="57" t="s">
        <v>53</v>
      </c>
      <c r="T273" s="61"/>
      <c r="U273" s="58">
        <v>400</v>
      </c>
      <c r="V273" s="61"/>
      <c r="W273" s="61"/>
      <c r="X273" s="61"/>
      <c r="Y273" s="106"/>
      <c r="Z273" s="59">
        <f t="shared" si="22"/>
        <v>400</v>
      </c>
      <c r="AA273" s="57">
        <v>2016</v>
      </c>
      <c r="AB273" s="37"/>
      <c r="AC273" s="74"/>
      <c r="AD273" s="37"/>
      <c r="AE273" s="38"/>
      <c r="AF273" s="38"/>
    </row>
    <row r="274" spans="1:32" s="51" customFormat="1" ht="30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17" t="s">
        <v>163</v>
      </c>
      <c r="S274" s="15" t="s">
        <v>54</v>
      </c>
      <c r="T274" s="21"/>
      <c r="U274" s="8">
        <v>1.6</v>
      </c>
      <c r="V274" s="8"/>
      <c r="W274" s="8"/>
      <c r="X274" s="8"/>
      <c r="Y274" s="98"/>
      <c r="Z274" s="5">
        <f t="shared" si="22"/>
        <v>1.6</v>
      </c>
      <c r="AA274" s="15">
        <v>2016</v>
      </c>
      <c r="AB274" s="37"/>
      <c r="AC274" s="74"/>
      <c r="AD274" s="37"/>
      <c r="AE274" s="38"/>
      <c r="AF274" s="38"/>
    </row>
    <row r="275" spans="1:32" s="51" customFormat="1" ht="45" x14ac:dyDescent="0.25">
      <c r="A275" s="55" t="s">
        <v>17</v>
      </c>
      <c r="B275" s="55" t="s">
        <v>17</v>
      </c>
      <c r="C275" s="55" t="s">
        <v>24</v>
      </c>
      <c r="D275" s="55" t="s">
        <v>17</v>
      </c>
      <c r="E275" s="55" t="s">
        <v>27</v>
      </c>
      <c r="F275" s="55" t="s">
        <v>17</v>
      </c>
      <c r="G275" s="55" t="s">
        <v>26</v>
      </c>
      <c r="H275" s="55" t="s">
        <v>17</v>
      </c>
      <c r="I275" s="55" t="s">
        <v>25</v>
      </c>
      <c r="J275" s="55" t="s">
        <v>18</v>
      </c>
      <c r="K275" s="55" t="s">
        <v>17</v>
      </c>
      <c r="L275" s="55" t="s">
        <v>17</v>
      </c>
      <c r="M275" s="55" t="s">
        <v>17</v>
      </c>
      <c r="N275" s="55" t="s">
        <v>17</v>
      </c>
      <c r="O275" s="55" t="s">
        <v>17</v>
      </c>
      <c r="P275" s="55" t="s">
        <v>17</v>
      </c>
      <c r="Q275" s="55" t="s">
        <v>17</v>
      </c>
      <c r="R275" s="56" t="s">
        <v>164</v>
      </c>
      <c r="S275" s="57" t="s">
        <v>53</v>
      </c>
      <c r="T275" s="61"/>
      <c r="U275" s="59">
        <f>U276+U277</f>
        <v>207</v>
      </c>
      <c r="V275" s="62"/>
      <c r="W275" s="62"/>
      <c r="X275" s="62"/>
      <c r="Y275" s="105"/>
      <c r="Z275" s="59">
        <f t="shared" si="22"/>
        <v>207</v>
      </c>
      <c r="AA275" s="57">
        <v>2016</v>
      </c>
      <c r="AB275" s="37"/>
      <c r="AC275" s="74"/>
      <c r="AD275" s="37"/>
      <c r="AE275" s="38"/>
      <c r="AF275" s="38"/>
    </row>
    <row r="276" spans="1:32" s="51" customFormat="1" ht="45" x14ac:dyDescent="0.25">
      <c r="A276" s="55" t="s">
        <v>17</v>
      </c>
      <c r="B276" s="55" t="s">
        <v>17</v>
      </c>
      <c r="C276" s="55" t="s">
        <v>24</v>
      </c>
      <c r="D276" s="55" t="s">
        <v>17</v>
      </c>
      <c r="E276" s="55" t="s">
        <v>27</v>
      </c>
      <c r="F276" s="55" t="s">
        <v>17</v>
      </c>
      <c r="G276" s="55" t="s">
        <v>26</v>
      </c>
      <c r="H276" s="55" t="s">
        <v>17</v>
      </c>
      <c r="I276" s="55" t="s">
        <v>25</v>
      </c>
      <c r="J276" s="55" t="s">
        <v>18</v>
      </c>
      <c r="K276" s="55" t="s">
        <v>17</v>
      </c>
      <c r="L276" s="55" t="s">
        <v>27</v>
      </c>
      <c r="M276" s="55" t="s">
        <v>160</v>
      </c>
      <c r="N276" s="55" t="s">
        <v>17</v>
      </c>
      <c r="O276" s="55" t="s">
        <v>27</v>
      </c>
      <c r="P276" s="55" t="s">
        <v>28</v>
      </c>
      <c r="Q276" s="55" t="s">
        <v>161</v>
      </c>
      <c r="R276" s="56" t="s">
        <v>164</v>
      </c>
      <c r="S276" s="57" t="s">
        <v>53</v>
      </c>
      <c r="T276" s="61"/>
      <c r="U276" s="58">
        <f>65.6+41.4+17.2</f>
        <v>124.2</v>
      </c>
      <c r="V276" s="61"/>
      <c r="W276" s="61"/>
      <c r="X276" s="61"/>
      <c r="Y276" s="106"/>
      <c r="Z276" s="59">
        <f t="shared" si="22"/>
        <v>124.2</v>
      </c>
      <c r="AA276" s="57">
        <v>2016</v>
      </c>
      <c r="AB276" s="37"/>
      <c r="AC276" s="74"/>
      <c r="AD276" s="37"/>
      <c r="AE276" s="38"/>
      <c r="AF276" s="38"/>
    </row>
    <row r="277" spans="1:32" s="51" customFormat="1" ht="45" x14ac:dyDescent="0.25">
      <c r="A277" s="55" t="s">
        <v>17</v>
      </c>
      <c r="B277" s="55" t="s">
        <v>17</v>
      </c>
      <c r="C277" s="55" t="s">
        <v>24</v>
      </c>
      <c r="D277" s="55" t="s">
        <v>17</v>
      </c>
      <c r="E277" s="55" t="s">
        <v>27</v>
      </c>
      <c r="F277" s="55" t="s">
        <v>17</v>
      </c>
      <c r="G277" s="55" t="s">
        <v>26</v>
      </c>
      <c r="H277" s="55" t="s">
        <v>17</v>
      </c>
      <c r="I277" s="55" t="s">
        <v>25</v>
      </c>
      <c r="J277" s="55" t="s">
        <v>18</v>
      </c>
      <c r="K277" s="55" t="s">
        <v>17</v>
      </c>
      <c r="L277" s="55" t="s">
        <v>27</v>
      </c>
      <c r="M277" s="55" t="s">
        <v>18</v>
      </c>
      <c r="N277" s="55" t="s">
        <v>17</v>
      </c>
      <c r="O277" s="55" t="s">
        <v>27</v>
      </c>
      <c r="P277" s="55" t="s">
        <v>28</v>
      </c>
      <c r="Q277" s="55" t="s">
        <v>161</v>
      </c>
      <c r="R277" s="56" t="s">
        <v>164</v>
      </c>
      <c r="S277" s="57" t="s">
        <v>53</v>
      </c>
      <c r="T277" s="61"/>
      <c r="U277" s="58">
        <v>82.8</v>
      </c>
      <c r="V277" s="61"/>
      <c r="W277" s="61"/>
      <c r="X277" s="61"/>
      <c r="Y277" s="106"/>
      <c r="Z277" s="59">
        <f t="shared" si="22"/>
        <v>82.8</v>
      </c>
      <c r="AA277" s="57">
        <v>2016</v>
      </c>
      <c r="AB277" s="37"/>
      <c r="AC277" s="74"/>
      <c r="AD277" s="37"/>
      <c r="AE277" s="38"/>
      <c r="AF277" s="38"/>
    </row>
    <row r="278" spans="1:32" s="51" customFormat="1" ht="30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17" t="s">
        <v>165</v>
      </c>
      <c r="S278" s="15" t="s">
        <v>15</v>
      </c>
      <c r="T278" s="21"/>
      <c r="U278" s="8">
        <v>92</v>
      </c>
      <c r="V278" s="8"/>
      <c r="W278" s="8"/>
      <c r="X278" s="8"/>
      <c r="Y278" s="98"/>
      <c r="Z278" s="5">
        <f t="shared" si="22"/>
        <v>92</v>
      </c>
      <c r="AA278" s="15">
        <v>2016</v>
      </c>
      <c r="AB278" s="37"/>
      <c r="AC278" s="74"/>
      <c r="AD278" s="37"/>
      <c r="AE278" s="38"/>
      <c r="AF278" s="38"/>
    </row>
    <row r="279" spans="1:32" s="51" customFormat="1" ht="45" x14ac:dyDescent="0.25">
      <c r="A279" s="55" t="s">
        <v>17</v>
      </c>
      <c r="B279" s="55" t="s">
        <v>17</v>
      </c>
      <c r="C279" s="55" t="s">
        <v>29</v>
      </c>
      <c r="D279" s="55" t="s">
        <v>17</v>
      </c>
      <c r="E279" s="55" t="s">
        <v>27</v>
      </c>
      <c r="F279" s="55" t="s">
        <v>17</v>
      </c>
      <c r="G279" s="55" t="s">
        <v>26</v>
      </c>
      <c r="H279" s="55" t="s">
        <v>17</v>
      </c>
      <c r="I279" s="55" t="s">
        <v>25</v>
      </c>
      <c r="J279" s="55" t="s">
        <v>18</v>
      </c>
      <c r="K279" s="55" t="s">
        <v>17</v>
      </c>
      <c r="L279" s="55" t="s">
        <v>17</v>
      </c>
      <c r="M279" s="55" t="s">
        <v>17</v>
      </c>
      <c r="N279" s="55" t="s">
        <v>17</v>
      </c>
      <c r="O279" s="55" t="s">
        <v>17</v>
      </c>
      <c r="P279" s="55" t="s">
        <v>17</v>
      </c>
      <c r="Q279" s="55" t="s">
        <v>17</v>
      </c>
      <c r="R279" s="56" t="s">
        <v>166</v>
      </c>
      <c r="S279" s="57" t="s">
        <v>53</v>
      </c>
      <c r="T279" s="61"/>
      <c r="U279" s="59">
        <f>U280+U281</f>
        <v>1286.2</v>
      </c>
      <c r="V279" s="62"/>
      <c r="W279" s="62"/>
      <c r="X279" s="62"/>
      <c r="Y279" s="105"/>
      <c r="Z279" s="59">
        <f t="shared" si="22"/>
        <v>1286.2</v>
      </c>
      <c r="AA279" s="57">
        <v>2016</v>
      </c>
      <c r="AB279" s="37"/>
      <c r="AC279" s="74"/>
      <c r="AD279" s="37"/>
      <c r="AE279" s="38"/>
      <c r="AF279" s="38"/>
    </row>
    <row r="280" spans="1:32" s="51" customFormat="1" ht="45" x14ac:dyDescent="0.25">
      <c r="A280" s="55" t="s">
        <v>17</v>
      </c>
      <c r="B280" s="55" t="s">
        <v>17</v>
      </c>
      <c r="C280" s="55" t="s">
        <v>29</v>
      </c>
      <c r="D280" s="55" t="s">
        <v>17</v>
      </c>
      <c r="E280" s="55" t="s">
        <v>27</v>
      </c>
      <c r="F280" s="55" t="s">
        <v>17</v>
      </c>
      <c r="G280" s="55" t="s">
        <v>26</v>
      </c>
      <c r="H280" s="55" t="s">
        <v>17</v>
      </c>
      <c r="I280" s="55" t="s">
        <v>25</v>
      </c>
      <c r="J280" s="55" t="s">
        <v>18</v>
      </c>
      <c r="K280" s="55" t="s">
        <v>17</v>
      </c>
      <c r="L280" s="55" t="s">
        <v>27</v>
      </c>
      <c r="M280" s="55" t="s">
        <v>160</v>
      </c>
      <c r="N280" s="55" t="s">
        <v>17</v>
      </c>
      <c r="O280" s="55" t="s">
        <v>27</v>
      </c>
      <c r="P280" s="55" t="s">
        <v>28</v>
      </c>
      <c r="Q280" s="55" t="s">
        <v>161</v>
      </c>
      <c r="R280" s="56" t="s">
        <v>166</v>
      </c>
      <c r="S280" s="57" t="s">
        <v>53</v>
      </c>
      <c r="T280" s="61"/>
      <c r="U280" s="58">
        <f>400+476.2+10</f>
        <v>886.2</v>
      </c>
      <c r="V280" s="61"/>
      <c r="W280" s="61"/>
      <c r="X280" s="61"/>
      <c r="Y280" s="106"/>
      <c r="Z280" s="59">
        <f t="shared" si="22"/>
        <v>886.2</v>
      </c>
      <c r="AA280" s="57">
        <v>2016</v>
      </c>
      <c r="AB280" s="37"/>
      <c r="AC280" s="74"/>
      <c r="AD280" s="37"/>
      <c r="AE280" s="38"/>
      <c r="AF280" s="38"/>
    </row>
    <row r="281" spans="1:32" s="51" customFormat="1" ht="45" x14ac:dyDescent="0.25">
      <c r="A281" s="55" t="s">
        <v>17</v>
      </c>
      <c r="B281" s="55" t="s">
        <v>17</v>
      </c>
      <c r="C281" s="55" t="s">
        <v>29</v>
      </c>
      <c r="D281" s="55" t="s">
        <v>17</v>
      </c>
      <c r="E281" s="55" t="s">
        <v>27</v>
      </c>
      <c r="F281" s="55" t="s">
        <v>17</v>
      </c>
      <c r="G281" s="55" t="s">
        <v>26</v>
      </c>
      <c r="H281" s="55" t="s">
        <v>17</v>
      </c>
      <c r="I281" s="55" t="s">
        <v>25</v>
      </c>
      <c r="J281" s="55" t="s">
        <v>18</v>
      </c>
      <c r="K281" s="55" t="s">
        <v>17</v>
      </c>
      <c r="L281" s="55" t="s">
        <v>27</v>
      </c>
      <c r="M281" s="55" t="s">
        <v>18</v>
      </c>
      <c r="N281" s="55" t="s">
        <v>17</v>
      </c>
      <c r="O281" s="55" t="s">
        <v>27</v>
      </c>
      <c r="P281" s="55" t="s">
        <v>28</v>
      </c>
      <c r="Q281" s="55" t="s">
        <v>161</v>
      </c>
      <c r="R281" s="56" t="s">
        <v>166</v>
      </c>
      <c r="S281" s="57" t="s">
        <v>53</v>
      </c>
      <c r="T281" s="61" t="s">
        <v>169</v>
      </c>
      <c r="U281" s="58">
        <v>400</v>
      </c>
      <c r="V281" s="61"/>
      <c r="W281" s="61"/>
      <c r="X281" s="61"/>
      <c r="Y281" s="106"/>
      <c r="Z281" s="59">
        <f t="shared" si="22"/>
        <v>400</v>
      </c>
      <c r="AA281" s="57">
        <v>2016</v>
      </c>
      <c r="AB281" s="37"/>
      <c r="AC281" s="74"/>
      <c r="AD281" s="37"/>
      <c r="AE281" s="38"/>
      <c r="AF281" s="38"/>
    </row>
    <row r="282" spans="1:32" s="51" customFormat="1" ht="30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17" t="s">
        <v>168</v>
      </c>
      <c r="S282" s="15" t="s">
        <v>167</v>
      </c>
      <c r="T282" s="21"/>
      <c r="U282" s="8">
        <v>873.3</v>
      </c>
      <c r="V282" s="8"/>
      <c r="W282" s="8"/>
      <c r="X282" s="8"/>
      <c r="Y282" s="98"/>
      <c r="Z282" s="5">
        <f t="shared" si="22"/>
        <v>873.3</v>
      </c>
      <c r="AA282" s="15">
        <v>2016</v>
      </c>
      <c r="AB282" s="37"/>
      <c r="AC282" s="74"/>
      <c r="AD282" s="37"/>
      <c r="AE282" s="38"/>
      <c r="AF282" s="38"/>
    </row>
    <row r="283" spans="1:32" s="51" customFormat="1" ht="45" x14ac:dyDescent="0.25">
      <c r="A283" s="55" t="s">
        <v>17</v>
      </c>
      <c r="B283" s="55" t="s">
        <v>17</v>
      </c>
      <c r="C283" s="55" t="s">
        <v>27</v>
      </c>
      <c r="D283" s="57">
        <v>0</v>
      </c>
      <c r="E283" s="57">
        <v>4</v>
      </c>
      <c r="F283" s="57">
        <v>0</v>
      </c>
      <c r="G283" s="57">
        <v>9</v>
      </c>
      <c r="H283" s="55" t="s">
        <v>17</v>
      </c>
      <c r="I283" s="55" t="s">
        <v>25</v>
      </c>
      <c r="J283" s="55" t="s">
        <v>18</v>
      </c>
      <c r="K283" s="55" t="s">
        <v>17</v>
      </c>
      <c r="L283" s="55" t="s">
        <v>17</v>
      </c>
      <c r="M283" s="55" t="s">
        <v>17</v>
      </c>
      <c r="N283" s="55" t="s">
        <v>17</v>
      </c>
      <c r="O283" s="55" t="s">
        <v>17</v>
      </c>
      <c r="P283" s="55" t="s">
        <v>17</v>
      </c>
      <c r="Q283" s="55" t="s">
        <v>17</v>
      </c>
      <c r="R283" s="56" t="s">
        <v>193</v>
      </c>
      <c r="S283" s="57" t="s">
        <v>53</v>
      </c>
      <c r="T283" s="58"/>
      <c r="U283" s="58"/>
      <c r="V283" s="59">
        <f>V284+V285</f>
        <v>540.29999999999995</v>
      </c>
      <c r="W283" s="58"/>
      <c r="X283" s="58"/>
      <c r="Y283" s="102"/>
      <c r="Z283" s="59">
        <f t="shared" ref="Z283:Z314" si="23">V283</f>
        <v>540.29999999999995</v>
      </c>
      <c r="AA283" s="57">
        <v>2017</v>
      </c>
      <c r="AB283" s="40"/>
      <c r="AC283" s="74"/>
      <c r="AD283" s="37"/>
      <c r="AE283" s="38"/>
      <c r="AF283" s="38"/>
    </row>
    <row r="284" spans="1:32" s="51" customFormat="1" ht="45" x14ac:dyDescent="0.25">
      <c r="A284" s="55" t="s">
        <v>17</v>
      </c>
      <c r="B284" s="55" t="s">
        <v>17</v>
      </c>
      <c r="C284" s="55" t="s">
        <v>27</v>
      </c>
      <c r="D284" s="57">
        <v>0</v>
      </c>
      <c r="E284" s="57">
        <v>4</v>
      </c>
      <c r="F284" s="57">
        <v>0</v>
      </c>
      <c r="G284" s="57">
        <v>9</v>
      </c>
      <c r="H284" s="55" t="s">
        <v>17</v>
      </c>
      <c r="I284" s="55" t="s">
        <v>25</v>
      </c>
      <c r="J284" s="55" t="s">
        <v>18</v>
      </c>
      <c r="K284" s="55" t="s">
        <v>17</v>
      </c>
      <c r="L284" s="55" t="s">
        <v>27</v>
      </c>
      <c r="M284" s="55" t="s">
        <v>160</v>
      </c>
      <c r="N284" s="55" t="s">
        <v>17</v>
      </c>
      <c r="O284" s="55" t="s">
        <v>27</v>
      </c>
      <c r="P284" s="55" t="s">
        <v>28</v>
      </c>
      <c r="Q284" s="55" t="s">
        <v>190</v>
      </c>
      <c r="R284" s="56" t="s">
        <v>193</v>
      </c>
      <c r="S284" s="57" t="s">
        <v>53</v>
      </c>
      <c r="T284" s="58"/>
      <c r="U284" s="58"/>
      <c r="V284" s="58">
        <v>147.4</v>
      </c>
      <c r="W284" s="58"/>
      <c r="X284" s="58"/>
      <c r="Y284" s="102"/>
      <c r="Z284" s="59">
        <f t="shared" si="23"/>
        <v>147.4</v>
      </c>
      <c r="AA284" s="57">
        <v>2017</v>
      </c>
      <c r="AB284" s="40"/>
      <c r="AC284" s="74"/>
      <c r="AD284" s="37"/>
      <c r="AE284" s="38"/>
      <c r="AF284" s="38"/>
    </row>
    <row r="285" spans="1:32" s="51" customFormat="1" ht="45" x14ac:dyDescent="0.25">
      <c r="A285" s="55" t="s">
        <v>17</v>
      </c>
      <c r="B285" s="55" t="s">
        <v>17</v>
      </c>
      <c r="C285" s="55" t="s">
        <v>27</v>
      </c>
      <c r="D285" s="57">
        <v>0</v>
      </c>
      <c r="E285" s="57">
        <v>4</v>
      </c>
      <c r="F285" s="57">
        <v>0</v>
      </c>
      <c r="G285" s="57">
        <v>9</v>
      </c>
      <c r="H285" s="55" t="s">
        <v>17</v>
      </c>
      <c r="I285" s="55" t="s">
        <v>25</v>
      </c>
      <c r="J285" s="55" t="s">
        <v>18</v>
      </c>
      <c r="K285" s="55" t="s">
        <v>17</v>
      </c>
      <c r="L285" s="55" t="s">
        <v>27</v>
      </c>
      <c r="M285" s="55" t="s">
        <v>160</v>
      </c>
      <c r="N285" s="55" t="s">
        <v>17</v>
      </c>
      <c r="O285" s="55" t="s">
        <v>27</v>
      </c>
      <c r="P285" s="55" t="s">
        <v>28</v>
      </c>
      <c r="Q285" s="55" t="s">
        <v>191</v>
      </c>
      <c r="R285" s="56" t="s">
        <v>193</v>
      </c>
      <c r="S285" s="57" t="s">
        <v>53</v>
      </c>
      <c r="T285" s="58"/>
      <c r="U285" s="58"/>
      <c r="V285" s="58">
        <v>392.9</v>
      </c>
      <c r="W285" s="58"/>
      <c r="X285" s="58"/>
      <c r="Y285" s="102"/>
      <c r="Z285" s="59">
        <f t="shared" si="23"/>
        <v>392.9</v>
      </c>
      <c r="AA285" s="57">
        <v>2017</v>
      </c>
      <c r="AB285" s="40"/>
      <c r="AC285" s="74"/>
      <c r="AD285" s="37"/>
      <c r="AE285" s="38"/>
      <c r="AF285" s="38"/>
    </row>
    <row r="286" spans="1:32" s="51" customFormat="1" ht="60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17" t="s">
        <v>208</v>
      </c>
      <c r="S286" s="15" t="s">
        <v>54</v>
      </c>
      <c r="T286" s="8"/>
      <c r="U286" s="8"/>
      <c r="V286" s="8">
        <v>0.7</v>
      </c>
      <c r="W286" s="8"/>
      <c r="X286" s="8"/>
      <c r="Y286" s="98"/>
      <c r="Z286" s="5">
        <f t="shared" si="23"/>
        <v>0.7</v>
      </c>
      <c r="AA286" s="15">
        <v>2017</v>
      </c>
      <c r="AB286" s="40"/>
      <c r="AC286" s="74"/>
      <c r="AD286" s="37"/>
      <c r="AE286" s="38"/>
      <c r="AF286" s="38"/>
    </row>
    <row r="287" spans="1:32" s="51" customFormat="1" ht="45" x14ac:dyDescent="0.25">
      <c r="A287" s="55" t="s">
        <v>17</v>
      </c>
      <c r="B287" s="55" t="s">
        <v>17</v>
      </c>
      <c r="C287" s="55" t="s">
        <v>27</v>
      </c>
      <c r="D287" s="57">
        <v>0</v>
      </c>
      <c r="E287" s="57">
        <v>4</v>
      </c>
      <c r="F287" s="57">
        <v>0</v>
      </c>
      <c r="G287" s="57">
        <v>9</v>
      </c>
      <c r="H287" s="55" t="s">
        <v>17</v>
      </c>
      <c r="I287" s="55" t="s">
        <v>25</v>
      </c>
      <c r="J287" s="55" t="s">
        <v>18</v>
      </c>
      <c r="K287" s="55" t="s">
        <v>17</v>
      </c>
      <c r="L287" s="55" t="s">
        <v>17</v>
      </c>
      <c r="M287" s="55" t="s">
        <v>17</v>
      </c>
      <c r="N287" s="55" t="s">
        <v>17</v>
      </c>
      <c r="O287" s="55" t="s">
        <v>17</v>
      </c>
      <c r="P287" s="55" t="s">
        <v>17</v>
      </c>
      <c r="Q287" s="55" t="s">
        <v>17</v>
      </c>
      <c r="R287" s="56" t="s">
        <v>194</v>
      </c>
      <c r="S287" s="57" t="s">
        <v>53</v>
      </c>
      <c r="T287" s="58"/>
      <c r="U287" s="58"/>
      <c r="V287" s="59">
        <f>V288+V289+V290</f>
        <v>918.59999999999991</v>
      </c>
      <c r="W287" s="58"/>
      <c r="X287" s="58"/>
      <c r="Y287" s="102"/>
      <c r="Z287" s="59">
        <f t="shared" si="23"/>
        <v>918.59999999999991</v>
      </c>
      <c r="AA287" s="57">
        <v>2017</v>
      </c>
      <c r="AB287" s="40"/>
      <c r="AC287" s="74"/>
      <c r="AD287" s="37"/>
      <c r="AE287" s="38"/>
      <c r="AF287" s="38"/>
    </row>
    <row r="288" spans="1:32" s="51" customFormat="1" ht="45" x14ac:dyDescent="0.25">
      <c r="A288" s="55" t="s">
        <v>17</v>
      </c>
      <c r="B288" s="55" t="s">
        <v>17</v>
      </c>
      <c r="C288" s="55" t="s">
        <v>27</v>
      </c>
      <c r="D288" s="57">
        <v>0</v>
      </c>
      <c r="E288" s="57">
        <v>4</v>
      </c>
      <c r="F288" s="57">
        <v>0</v>
      </c>
      <c r="G288" s="57">
        <v>9</v>
      </c>
      <c r="H288" s="55" t="s">
        <v>17</v>
      </c>
      <c r="I288" s="55" t="s">
        <v>25</v>
      </c>
      <c r="J288" s="55" t="s">
        <v>18</v>
      </c>
      <c r="K288" s="55" t="s">
        <v>17</v>
      </c>
      <c r="L288" s="55" t="s">
        <v>27</v>
      </c>
      <c r="M288" s="55" t="s">
        <v>160</v>
      </c>
      <c r="N288" s="55" t="s">
        <v>17</v>
      </c>
      <c r="O288" s="55" t="s">
        <v>27</v>
      </c>
      <c r="P288" s="55" t="s">
        <v>28</v>
      </c>
      <c r="Q288" s="55" t="s">
        <v>183</v>
      </c>
      <c r="R288" s="56" t="s">
        <v>194</v>
      </c>
      <c r="S288" s="57" t="s">
        <v>53</v>
      </c>
      <c r="T288" s="58"/>
      <c r="U288" s="58"/>
      <c r="V288" s="58">
        <v>440.9</v>
      </c>
      <c r="W288" s="58"/>
      <c r="X288" s="58"/>
      <c r="Y288" s="102"/>
      <c r="Z288" s="59">
        <f t="shared" si="23"/>
        <v>440.9</v>
      </c>
      <c r="AA288" s="57">
        <v>2017</v>
      </c>
      <c r="AB288" s="40"/>
      <c r="AC288" s="74"/>
      <c r="AD288" s="37"/>
      <c r="AE288" s="38"/>
      <c r="AF288" s="38"/>
    </row>
    <row r="289" spans="1:32" s="51" customFormat="1" ht="45" x14ac:dyDescent="0.25">
      <c r="A289" s="55" t="s">
        <v>17</v>
      </c>
      <c r="B289" s="55" t="s">
        <v>17</v>
      </c>
      <c r="C289" s="55" t="s">
        <v>27</v>
      </c>
      <c r="D289" s="57">
        <v>0</v>
      </c>
      <c r="E289" s="57">
        <v>4</v>
      </c>
      <c r="F289" s="57">
        <v>0</v>
      </c>
      <c r="G289" s="57">
        <v>9</v>
      </c>
      <c r="H289" s="55" t="s">
        <v>17</v>
      </c>
      <c r="I289" s="55" t="s">
        <v>25</v>
      </c>
      <c r="J289" s="55" t="s">
        <v>18</v>
      </c>
      <c r="K289" s="55" t="s">
        <v>17</v>
      </c>
      <c r="L289" s="55" t="s">
        <v>27</v>
      </c>
      <c r="M289" s="55" t="s">
        <v>160</v>
      </c>
      <c r="N289" s="55" t="s">
        <v>17</v>
      </c>
      <c r="O289" s="55" t="s">
        <v>27</v>
      </c>
      <c r="P289" s="55" t="s">
        <v>28</v>
      </c>
      <c r="Q289" s="55" t="s">
        <v>190</v>
      </c>
      <c r="R289" s="56" t="s">
        <v>194</v>
      </c>
      <c r="S289" s="57" t="s">
        <v>53</v>
      </c>
      <c r="T289" s="58"/>
      <c r="U289" s="58"/>
      <c r="V289" s="58">
        <v>110.3</v>
      </c>
      <c r="W289" s="58"/>
      <c r="X289" s="58"/>
      <c r="Y289" s="102"/>
      <c r="Z289" s="59">
        <f t="shared" si="23"/>
        <v>110.3</v>
      </c>
      <c r="AA289" s="57">
        <v>2017</v>
      </c>
      <c r="AB289" s="40"/>
      <c r="AC289" s="74"/>
      <c r="AD289" s="37"/>
      <c r="AE289" s="38"/>
      <c r="AF289" s="38"/>
    </row>
    <row r="290" spans="1:32" s="51" customFormat="1" ht="45" x14ac:dyDescent="0.25">
      <c r="A290" s="55" t="s">
        <v>17</v>
      </c>
      <c r="B290" s="55" t="s">
        <v>17</v>
      </c>
      <c r="C290" s="55" t="s">
        <v>27</v>
      </c>
      <c r="D290" s="57">
        <v>0</v>
      </c>
      <c r="E290" s="57">
        <v>4</v>
      </c>
      <c r="F290" s="57">
        <v>0</v>
      </c>
      <c r="G290" s="57">
        <v>9</v>
      </c>
      <c r="H290" s="55" t="s">
        <v>17</v>
      </c>
      <c r="I290" s="55" t="s">
        <v>25</v>
      </c>
      <c r="J290" s="55" t="s">
        <v>18</v>
      </c>
      <c r="K290" s="55" t="s">
        <v>17</v>
      </c>
      <c r="L290" s="55" t="s">
        <v>27</v>
      </c>
      <c r="M290" s="55" t="s">
        <v>160</v>
      </c>
      <c r="N290" s="55" t="s">
        <v>17</v>
      </c>
      <c r="O290" s="55" t="s">
        <v>27</v>
      </c>
      <c r="P290" s="55" t="s">
        <v>28</v>
      </c>
      <c r="Q290" s="55" t="s">
        <v>191</v>
      </c>
      <c r="R290" s="56" t="s">
        <v>194</v>
      </c>
      <c r="S290" s="57" t="s">
        <v>53</v>
      </c>
      <c r="T290" s="58"/>
      <c r="U290" s="58"/>
      <c r="V290" s="58">
        <v>367.4</v>
      </c>
      <c r="W290" s="58"/>
      <c r="X290" s="58"/>
      <c r="Y290" s="102"/>
      <c r="Z290" s="59">
        <f t="shared" si="23"/>
        <v>367.4</v>
      </c>
      <c r="AA290" s="57">
        <v>2017</v>
      </c>
      <c r="AB290" s="40"/>
      <c r="AC290" s="74"/>
      <c r="AD290" s="37"/>
      <c r="AE290" s="38"/>
      <c r="AF290" s="38"/>
    </row>
    <row r="291" spans="1:32" s="51" customFormat="1" ht="30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17" t="s">
        <v>168</v>
      </c>
      <c r="S291" s="15" t="s">
        <v>54</v>
      </c>
      <c r="T291" s="8"/>
      <c r="U291" s="8"/>
      <c r="V291" s="8">
        <v>0.4</v>
      </c>
      <c r="W291" s="8"/>
      <c r="X291" s="8"/>
      <c r="Y291" s="98"/>
      <c r="Z291" s="5">
        <f t="shared" si="23"/>
        <v>0.4</v>
      </c>
      <c r="AA291" s="15">
        <v>2017</v>
      </c>
      <c r="AB291" s="40"/>
      <c r="AC291" s="74"/>
      <c r="AD291" s="37"/>
      <c r="AE291" s="38"/>
      <c r="AF291" s="38"/>
    </row>
    <row r="292" spans="1:32" s="51" customFormat="1" ht="30" x14ac:dyDescent="0.25">
      <c r="A292" s="55" t="s">
        <v>17</v>
      </c>
      <c r="B292" s="55" t="s">
        <v>17</v>
      </c>
      <c r="C292" s="55" t="s">
        <v>27</v>
      </c>
      <c r="D292" s="57">
        <v>0</v>
      </c>
      <c r="E292" s="57">
        <v>4</v>
      </c>
      <c r="F292" s="57">
        <v>0</v>
      </c>
      <c r="G292" s="57">
        <v>9</v>
      </c>
      <c r="H292" s="55" t="s">
        <v>17</v>
      </c>
      <c r="I292" s="55" t="s">
        <v>25</v>
      </c>
      <c r="J292" s="55" t="s">
        <v>18</v>
      </c>
      <c r="K292" s="55" t="s">
        <v>17</v>
      </c>
      <c r="L292" s="55" t="s">
        <v>17</v>
      </c>
      <c r="M292" s="55" t="s">
        <v>17</v>
      </c>
      <c r="N292" s="55" t="s">
        <v>17</v>
      </c>
      <c r="O292" s="55" t="s">
        <v>17</v>
      </c>
      <c r="P292" s="55" t="s">
        <v>17</v>
      </c>
      <c r="Q292" s="55" t="s">
        <v>17</v>
      </c>
      <c r="R292" s="56" t="s">
        <v>195</v>
      </c>
      <c r="S292" s="57" t="s">
        <v>53</v>
      </c>
      <c r="T292" s="58"/>
      <c r="U292" s="58"/>
      <c r="V292" s="59">
        <f>V293+V294</f>
        <v>464.8</v>
      </c>
      <c r="W292" s="58"/>
      <c r="X292" s="58"/>
      <c r="Y292" s="102"/>
      <c r="Z292" s="59">
        <f t="shared" si="23"/>
        <v>464.8</v>
      </c>
      <c r="AA292" s="57">
        <v>2017</v>
      </c>
      <c r="AB292" s="40"/>
      <c r="AC292" s="74"/>
      <c r="AD292" s="37"/>
      <c r="AE292" s="38"/>
      <c r="AF292" s="38"/>
    </row>
    <row r="293" spans="1:32" s="51" customFormat="1" ht="30" x14ac:dyDescent="0.25">
      <c r="A293" s="55" t="s">
        <v>17</v>
      </c>
      <c r="B293" s="55" t="s">
        <v>17</v>
      </c>
      <c r="C293" s="55" t="s">
        <v>27</v>
      </c>
      <c r="D293" s="57">
        <v>0</v>
      </c>
      <c r="E293" s="57">
        <v>4</v>
      </c>
      <c r="F293" s="57">
        <v>0</v>
      </c>
      <c r="G293" s="57">
        <v>9</v>
      </c>
      <c r="H293" s="55" t="s">
        <v>17</v>
      </c>
      <c r="I293" s="55" t="s">
        <v>25</v>
      </c>
      <c r="J293" s="55" t="s">
        <v>18</v>
      </c>
      <c r="K293" s="55" t="s">
        <v>17</v>
      </c>
      <c r="L293" s="55" t="s">
        <v>27</v>
      </c>
      <c r="M293" s="55" t="s">
        <v>160</v>
      </c>
      <c r="N293" s="55" t="s">
        <v>17</v>
      </c>
      <c r="O293" s="55" t="s">
        <v>27</v>
      </c>
      <c r="P293" s="55" t="s">
        <v>28</v>
      </c>
      <c r="Q293" s="55" t="s">
        <v>190</v>
      </c>
      <c r="R293" s="56" t="s">
        <v>195</v>
      </c>
      <c r="S293" s="57" t="s">
        <v>53</v>
      </c>
      <c r="T293" s="58"/>
      <c r="U293" s="58"/>
      <c r="V293" s="58">
        <v>107.3</v>
      </c>
      <c r="W293" s="58"/>
      <c r="X293" s="58"/>
      <c r="Y293" s="102"/>
      <c r="Z293" s="59">
        <f t="shared" si="23"/>
        <v>107.3</v>
      </c>
      <c r="AA293" s="57">
        <v>2017</v>
      </c>
      <c r="AB293" s="40"/>
      <c r="AC293" s="74"/>
      <c r="AD293" s="37"/>
      <c r="AE293" s="38"/>
      <c r="AF293" s="38"/>
    </row>
    <row r="294" spans="1:32" s="51" customFormat="1" ht="30" x14ac:dyDescent="0.25">
      <c r="A294" s="55" t="s">
        <v>17</v>
      </c>
      <c r="B294" s="55" t="s">
        <v>17</v>
      </c>
      <c r="C294" s="55" t="s">
        <v>27</v>
      </c>
      <c r="D294" s="57">
        <v>0</v>
      </c>
      <c r="E294" s="57">
        <v>4</v>
      </c>
      <c r="F294" s="57">
        <v>0</v>
      </c>
      <c r="G294" s="57">
        <v>9</v>
      </c>
      <c r="H294" s="55" t="s">
        <v>17</v>
      </c>
      <c r="I294" s="55" t="s">
        <v>25</v>
      </c>
      <c r="J294" s="55" t="s">
        <v>18</v>
      </c>
      <c r="K294" s="55" t="s">
        <v>17</v>
      </c>
      <c r="L294" s="55" t="s">
        <v>27</v>
      </c>
      <c r="M294" s="55" t="s">
        <v>160</v>
      </c>
      <c r="N294" s="55" t="s">
        <v>17</v>
      </c>
      <c r="O294" s="55" t="s">
        <v>27</v>
      </c>
      <c r="P294" s="55" t="s">
        <v>28</v>
      </c>
      <c r="Q294" s="55" t="s">
        <v>191</v>
      </c>
      <c r="R294" s="56" t="s">
        <v>195</v>
      </c>
      <c r="S294" s="57" t="s">
        <v>53</v>
      </c>
      <c r="T294" s="58"/>
      <c r="U294" s="58"/>
      <c r="V294" s="58">
        <v>357.5</v>
      </c>
      <c r="W294" s="58"/>
      <c r="X294" s="58"/>
      <c r="Y294" s="102"/>
      <c r="Z294" s="59">
        <f t="shared" si="23"/>
        <v>357.5</v>
      </c>
      <c r="AA294" s="57">
        <v>2017</v>
      </c>
      <c r="AB294" s="40"/>
      <c r="AC294" s="74"/>
      <c r="AD294" s="37"/>
      <c r="AE294" s="38"/>
      <c r="AF294" s="38"/>
    </row>
    <row r="295" spans="1:32" s="51" customFormat="1" ht="60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17" t="s">
        <v>208</v>
      </c>
      <c r="S295" s="15" t="s">
        <v>54</v>
      </c>
      <c r="T295" s="8"/>
      <c r="U295" s="8"/>
      <c r="V295" s="8">
        <v>1</v>
      </c>
      <c r="W295" s="8"/>
      <c r="X295" s="8"/>
      <c r="Y295" s="98"/>
      <c r="Z295" s="5">
        <f t="shared" si="23"/>
        <v>1</v>
      </c>
      <c r="AA295" s="15">
        <v>2017</v>
      </c>
      <c r="AB295" s="40"/>
      <c r="AC295" s="74"/>
      <c r="AD295" s="37"/>
      <c r="AE295" s="38"/>
      <c r="AF295" s="38"/>
    </row>
    <row r="296" spans="1:32" s="51" customFormat="1" ht="45" x14ac:dyDescent="0.25">
      <c r="A296" s="55" t="s">
        <v>17</v>
      </c>
      <c r="B296" s="55" t="s">
        <v>17</v>
      </c>
      <c r="C296" s="55" t="s">
        <v>27</v>
      </c>
      <c r="D296" s="57">
        <v>0</v>
      </c>
      <c r="E296" s="57">
        <v>4</v>
      </c>
      <c r="F296" s="57">
        <v>0</v>
      </c>
      <c r="G296" s="57">
        <v>9</v>
      </c>
      <c r="H296" s="55" t="s">
        <v>17</v>
      </c>
      <c r="I296" s="55" t="s">
        <v>25</v>
      </c>
      <c r="J296" s="55" t="s">
        <v>18</v>
      </c>
      <c r="K296" s="55" t="s">
        <v>17</v>
      </c>
      <c r="L296" s="55" t="s">
        <v>17</v>
      </c>
      <c r="M296" s="55" t="s">
        <v>17</v>
      </c>
      <c r="N296" s="55" t="s">
        <v>17</v>
      </c>
      <c r="O296" s="55" t="s">
        <v>17</v>
      </c>
      <c r="P296" s="55" t="s">
        <v>17</v>
      </c>
      <c r="Q296" s="55" t="s">
        <v>17</v>
      </c>
      <c r="R296" s="56" t="s">
        <v>196</v>
      </c>
      <c r="S296" s="57" t="s">
        <v>53</v>
      </c>
      <c r="T296" s="58"/>
      <c r="U296" s="58"/>
      <c r="V296" s="59">
        <f>V297+V298+V299</f>
        <v>985.8</v>
      </c>
      <c r="W296" s="58"/>
      <c r="X296" s="58"/>
      <c r="Y296" s="102"/>
      <c r="Z296" s="59">
        <f t="shared" si="23"/>
        <v>985.8</v>
      </c>
      <c r="AA296" s="57">
        <v>2017</v>
      </c>
      <c r="AB296" s="40"/>
      <c r="AC296" s="74"/>
      <c r="AD296" s="37"/>
      <c r="AE296" s="38"/>
      <c r="AF296" s="38"/>
    </row>
    <row r="297" spans="1:32" s="51" customFormat="1" ht="45" x14ac:dyDescent="0.25">
      <c r="A297" s="55" t="s">
        <v>17</v>
      </c>
      <c r="B297" s="55" t="s">
        <v>17</v>
      </c>
      <c r="C297" s="55" t="s">
        <v>27</v>
      </c>
      <c r="D297" s="57">
        <v>0</v>
      </c>
      <c r="E297" s="57">
        <v>4</v>
      </c>
      <c r="F297" s="57">
        <v>0</v>
      </c>
      <c r="G297" s="57">
        <v>9</v>
      </c>
      <c r="H297" s="55" t="s">
        <v>17</v>
      </c>
      <c r="I297" s="55" t="s">
        <v>25</v>
      </c>
      <c r="J297" s="55" t="s">
        <v>18</v>
      </c>
      <c r="K297" s="55" t="s">
        <v>17</v>
      </c>
      <c r="L297" s="55" t="s">
        <v>27</v>
      </c>
      <c r="M297" s="55" t="s">
        <v>160</v>
      </c>
      <c r="N297" s="55" t="s">
        <v>17</v>
      </c>
      <c r="O297" s="55" t="s">
        <v>27</v>
      </c>
      <c r="P297" s="55" t="s">
        <v>28</v>
      </c>
      <c r="Q297" s="55" t="s">
        <v>183</v>
      </c>
      <c r="R297" s="56" t="s">
        <v>196</v>
      </c>
      <c r="S297" s="57" t="s">
        <v>53</v>
      </c>
      <c r="T297" s="58"/>
      <c r="U297" s="58"/>
      <c r="V297" s="58">
        <v>473.2</v>
      </c>
      <c r="W297" s="58"/>
      <c r="X297" s="58"/>
      <c r="Y297" s="102"/>
      <c r="Z297" s="59">
        <f t="shared" si="23"/>
        <v>473.2</v>
      </c>
      <c r="AA297" s="57">
        <v>2017</v>
      </c>
      <c r="AB297" s="40"/>
      <c r="AC297" s="74"/>
      <c r="AD297" s="37"/>
      <c r="AE297" s="38"/>
      <c r="AF297" s="38"/>
    </row>
    <row r="298" spans="1:32" s="51" customFormat="1" ht="45" x14ac:dyDescent="0.25">
      <c r="A298" s="55" t="s">
        <v>17</v>
      </c>
      <c r="B298" s="55" t="s">
        <v>17</v>
      </c>
      <c r="C298" s="55" t="s">
        <v>27</v>
      </c>
      <c r="D298" s="57">
        <v>0</v>
      </c>
      <c r="E298" s="57">
        <v>4</v>
      </c>
      <c r="F298" s="57">
        <v>0</v>
      </c>
      <c r="G298" s="57">
        <v>9</v>
      </c>
      <c r="H298" s="55" t="s">
        <v>17</v>
      </c>
      <c r="I298" s="55" t="s">
        <v>25</v>
      </c>
      <c r="J298" s="55" t="s">
        <v>18</v>
      </c>
      <c r="K298" s="55" t="s">
        <v>17</v>
      </c>
      <c r="L298" s="55" t="s">
        <v>27</v>
      </c>
      <c r="M298" s="55" t="s">
        <v>160</v>
      </c>
      <c r="N298" s="55" t="s">
        <v>17</v>
      </c>
      <c r="O298" s="55" t="s">
        <v>27</v>
      </c>
      <c r="P298" s="55" t="s">
        <v>28</v>
      </c>
      <c r="Q298" s="55" t="s">
        <v>190</v>
      </c>
      <c r="R298" s="56" t="s">
        <v>196</v>
      </c>
      <c r="S298" s="57" t="s">
        <v>53</v>
      </c>
      <c r="T298" s="58"/>
      <c r="U298" s="58"/>
      <c r="V298" s="58">
        <v>118.3</v>
      </c>
      <c r="W298" s="58"/>
      <c r="X298" s="58"/>
      <c r="Y298" s="102"/>
      <c r="Z298" s="59">
        <f t="shared" si="23"/>
        <v>118.3</v>
      </c>
      <c r="AA298" s="57">
        <v>2017</v>
      </c>
      <c r="AB298" s="40"/>
      <c r="AC298" s="74"/>
      <c r="AD298" s="37"/>
      <c r="AE298" s="38"/>
      <c r="AF298" s="38"/>
    </row>
    <row r="299" spans="1:32" s="51" customFormat="1" ht="45" x14ac:dyDescent="0.25">
      <c r="A299" s="55" t="s">
        <v>17</v>
      </c>
      <c r="B299" s="55" t="s">
        <v>17</v>
      </c>
      <c r="C299" s="55" t="s">
        <v>27</v>
      </c>
      <c r="D299" s="57">
        <v>0</v>
      </c>
      <c r="E299" s="57">
        <v>4</v>
      </c>
      <c r="F299" s="57">
        <v>0</v>
      </c>
      <c r="G299" s="57">
        <v>9</v>
      </c>
      <c r="H299" s="55" t="s">
        <v>17</v>
      </c>
      <c r="I299" s="55" t="s">
        <v>25</v>
      </c>
      <c r="J299" s="55" t="s">
        <v>18</v>
      </c>
      <c r="K299" s="55" t="s">
        <v>17</v>
      </c>
      <c r="L299" s="55" t="s">
        <v>27</v>
      </c>
      <c r="M299" s="55" t="s">
        <v>160</v>
      </c>
      <c r="N299" s="55" t="s">
        <v>17</v>
      </c>
      <c r="O299" s="55" t="s">
        <v>27</v>
      </c>
      <c r="P299" s="55" t="s">
        <v>28</v>
      </c>
      <c r="Q299" s="55" t="s">
        <v>191</v>
      </c>
      <c r="R299" s="56" t="s">
        <v>196</v>
      </c>
      <c r="S299" s="57" t="s">
        <v>53</v>
      </c>
      <c r="T299" s="58"/>
      <c r="U299" s="58"/>
      <c r="V299" s="58">
        <v>394.3</v>
      </c>
      <c r="W299" s="58"/>
      <c r="X299" s="58"/>
      <c r="Y299" s="102"/>
      <c r="Z299" s="59">
        <f t="shared" si="23"/>
        <v>394.3</v>
      </c>
      <c r="AA299" s="57">
        <v>2017</v>
      </c>
      <c r="AB299" s="40"/>
      <c r="AC299" s="74"/>
      <c r="AD299" s="37"/>
      <c r="AE299" s="38"/>
      <c r="AF299" s="38"/>
    </row>
    <row r="300" spans="1:32" s="51" customFormat="1" ht="60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17" t="s">
        <v>208</v>
      </c>
      <c r="S300" s="15" t="s">
        <v>54</v>
      </c>
      <c r="T300" s="8"/>
      <c r="U300" s="8"/>
      <c r="V300" s="8">
        <v>0.5</v>
      </c>
      <c r="W300" s="8"/>
      <c r="X300" s="8"/>
      <c r="Y300" s="98"/>
      <c r="Z300" s="5">
        <f t="shared" si="23"/>
        <v>0.5</v>
      </c>
      <c r="AA300" s="15">
        <v>2017</v>
      </c>
      <c r="AB300" s="40"/>
      <c r="AC300" s="74"/>
      <c r="AD300" s="37"/>
      <c r="AE300" s="38"/>
      <c r="AF300" s="38"/>
    </row>
    <row r="301" spans="1:32" s="51" customFormat="1" ht="45" x14ac:dyDescent="0.25">
      <c r="A301" s="55" t="s">
        <v>17</v>
      </c>
      <c r="B301" s="55" t="s">
        <v>17</v>
      </c>
      <c r="C301" s="55" t="s">
        <v>27</v>
      </c>
      <c r="D301" s="57">
        <v>0</v>
      </c>
      <c r="E301" s="57">
        <v>4</v>
      </c>
      <c r="F301" s="57">
        <v>0</v>
      </c>
      <c r="G301" s="57">
        <v>9</v>
      </c>
      <c r="H301" s="55" t="s">
        <v>17</v>
      </c>
      <c r="I301" s="55" t="s">
        <v>25</v>
      </c>
      <c r="J301" s="55" t="s">
        <v>18</v>
      </c>
      <c r="K301" s="55" t="s">
        <v>17</v>
      </c>
      <c r="L301" s="55" t="s">
        <v>17</v>
      </c>
      <c r="M301" s="55" t="s">
        <v>17</v>
      </c>
      <c r="N301" s="55" t="s">
        <v>17</v>
      </c>
      <c r="O301" s="55" t="s">
        <v>17</v>
      </c>
      <c r="P301" s="55" t="s">
        <v>17</v>
      </c>
      <c r="Q301" s="55" t="s">
        <v>17</v>
      </c>
      <c r="R301" s="56" t="s">
        <v>197</v>
      </c>
      <c r="S301" s="57" t="s">
        <v>53</v>
      </c>
      <c r="T301" s="58"/>
      <c r="U301" s="58"/>
      <c r="V301" s="59">
        <f>V302+V303+V304</f>
        <v>789.3</v>
      </c>
      <c r="W301" s="58"/>
      <c r="X301" s="58"/>
      <c r="Y301" s="102"/>
      <c r="Z301" s="59">
        <f t="shared" si="23"/>
        <v>789.3</v>
      </c>
      <c r="AA301" s="57">
        <v>2017</v>
      </c>
      <c r="AB301" s="40"/>
      <c r="AC301" s="74"/>
      <c r="AD301" s="37"/>
      <c r="AE301" s="38"/>
      <c r="AF301" s="38"/>
    </row>
    <row r="302" spans="1:32" s="51" customFormat="1" ht="45" x14ac:dyDescent="0.25">
      <c r="A302" s="55" t="s">
        <v>17</v>
      </c>
      <c r="B302" s="55" t="s">
        <v>17</v>
      </c>
      <c r="C302" s="55" t="s">
        <v>27</v>
      </c>
      <c r="D302" s="57">
        <v>0</v>
      </c>
      <c r="E302" s="57">
        <v>4</v>
      </c>
      <c r="F302" s="57">
        <v>0</v>
      </c>
      <c r="G302" s="57">
        <v>9</v>
      </c>
      <c r="H302" s="55" t="s">
        <v>17</v>
      </c>
      <c r="I302" s="55" t="s">
        <v>25</v>
      </c>
      <c r="J302" s="55" t="s">
        <v>18</v>
      </c>
      <c r="K302" s="55" t="s">
        <v>17</v>
      </c>
      <c r="L302" s="55" t="s">
        <v>27</v>
      </c>
      <c r="M302" s="55" t="s">
        <v>160</v>
      </c>
      <c r="N302" s="55" t="s">
        <v>17</v>
      </c>
      <c r="O302" s="55" t="s">
        <v>27</v>
      </c>
      <c r="P302" s="55" t="s">
        <v>28</v>
      </c>
      <c r="Q302" s="55" t="s">
        <v>183</v>
      </c>
      <c r="R302" s="56" t="s">
        <v>197</v>
      </c>
      <c r="S302" s="57" t="s">
        <v>53</v>
      </c>
      <c r="T302" s="58"/>
      <c r="U302" s="58"/>
      <c r="V302" s="58">
        <v>394.6</v>
      </c>
      <c r="W302" s="58"/>
      <c r="X302" s="58"/>
      <c r="Y302" s="102"/>
      <c r="Z302" s="59">
        <f t="shared" si="23"/>
        <v>394.6</v>
      </c>
      <c r="AA302" s="57">
        <v>2017</v>
      </c>
      <c r="AB302" s="40"/>
      <c r="AC302" s="74"/>
      <c r="AD302" s="37"/>
      <c r="AE302" s="38"/>
      <c r="AF302" s="38"/>
    </row>
    <row r="303" spans="1:32" s="51" customFormat="1" ht="45" x14ac:dyDescent="0.25">
      <c r="A303" s="55" t="s">
        <v>17</v>
      </c>
      <c r="B303" s="55" t="s">
        <v>17</v>
      </c>
      <c r="C303" s="55" t="s">
        <v>27</v>
      </c>
      <c r="D303" s="57">
        <v>0</v>
      </c>
      <c r="E303" s="57">
        <v>4</v>
      </c>
      <c r="F303" s="57">
        <v>0</v>
      </c>
      <c r="G303" s="57">
        <v>9</v>
      </c>
      <c r="H303" s="55" t="s">
        <v>17</v>
      </c>
      <c r="I303" s="55" t="s">
        <v>25</v>
      </c>
      <c r="J303" s="55" t="s">
        <v>18</v>
      </c>
      <c r="K303" s="55" t="s">
        <v>17</v>
      </c>
      <c r="L303" s="55" t="s">
        <v>27</v>
      </c>
      <c r="M303" s="55" t="s">
        <v>160</v>
      </c>
      <c r="N303" s="55" t="s">
        <v>17</v>
      </c>
      <c r="O303" s="55" t="s">
        <v>27</v>
      </c>
      <c r="P303" s="55" t="s">
        <v>28</v>
      </c>
      <c r="Q303" s="55" t="s">
        <v>190</v>
      </c>
      <c r="R303" s="56" t="s">
        <v>197</v>
      </c>
      <c r="S303" s="57" t="s">
        <v>53</v>
      </c>
      <c r="T303" s="58"/>
      <c r="U303" s="58"/>
      <c r="V303" s="58">
        <v>79</v>
      </c>
      <c r="W303" s="58"/>
      <c r="X303" s="58"/>
      <c r="Y303" s="102"/>
      <c r="Z303" s="59">
        <f t="shared" si="23"/>
        <v>79</v>
      </c>
      <c r="AA303" s="57">
        <v>2017</v>
      </c>
      <c r="AB303" s="40"/>
      <c r="AC303" s="74"/>
      <c r="AD303" s="37"/>
      <c r="AE303" s="38"/>
      <c r="AF303" s="38"/>
    </row>
    <row r="304" spans="1:32" s="51" customFormat="1" ht="45" x14ac:dyDescent="0.25">
      <c r="A304" s="55" t="s">
        <v>17</v>
      </c>
      <c r="B304" s="55" t="s">
        <v>17</v>
      </c>
      <c r="C304" s="55" t="s">
        <v>27</v>
      </c>
      <c r="D304" s="57">
        <v>0</v>
      </c>
      <c r="E304" s="57">
        <v>4</v>
      </c>
      <c r="F304" s="57">
        <v>0</v>
      </c>
      <c r="G304" s="57">
        <v>9</v>
      </c>
      <c r="H304" s="55" t="s">
        <v>17</v>
      </c>
      <c r="I304" s="55" t="s">
        <v>25</v>
      </c>
      <c r="J304" s="55" t="s">
        <v>18</v>
      </c>
      <c r="K304" s="55" t="s">
        <v>17</v>
      </c>
      <c r="L304" s="55" t="s">
        <v>27</v>
      </c>
      <c r="M304" s="55" t="s">
        <v>160</v>
      </c>
      <c r="N304" s="55" t="s">
        <v>17</v>
      </c>
      <c r="O304" s="55" t="s">
        <v>27</v>
      </c>
      <c r="P304" s="55" t="s">
        <v>28</v>
      </c>
      <c r="Q304" s="55" t="s">
        <v>191</v>
      </c>
      <c r="R304" s="56" t="s">
        <v>197</v>
      </c>
      <c r="S304" s="57" t="s">
        <v>53</v>
      </c>
      <c r="T304" s="58"/>
      <c r="U304" s="58"/>
      <c r="V304" s="58">
        <v>315.7</v>
      </c>
      <c r="W304" s="58"/>
      <c r="X304" s="58"/>
      <c r="Y304" s="102"/>
      <c r="Z304" s="59">
        <f t="shared" si="23"/>
        <v>315.7</v>
      </c>
      <c r="AA304" s="57">
        <v>2017</v>
      </c>
      <c r="AB304" s="40"/>
      <c r="AC304" s="74"/>
      <c r="AD304" s="37"/>
      <c r="AE304" s="38"/>
      <c r="AF304" s="38"/>
    </row>
    <row r="305" spans="1:32" s="51" customFormat="1" ht="30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17" t="s">
        <v>168</v>
      </c>
      <c r="S305" s="15" t="s">
        <v>54</v>
      </c>
      <c r="T305" s="8"/>
      <c r="U305" s="8"/>
      <c r="V305" s="8">
        <v>0.6</v>
      </c>
      <c r="W305" s="8"/>
      <c r="X305" s="8"/>
      <c r="Y305" s="98"/>
      <c r="Z305" s="5">
        <f t="shared" si="23"/>
        <v>0.6</v>
      </c>
      <c r="AA305" s="15">
        <v>2017</v>
      </c>
      <c r="AB305" s="40"/>
      <c r="AC305" s="74"/>
      <c r="AD305" s="37"/>
      <c r="AE305" s="38"/>
      <c r="AF305" s="38"/>
    </row>
    <row r="306" spans="1:32" s="51" customFormat="1" ht="45" x14ac:dyDescent="0.25">
      <c r="A306" s="55" t="s">
        <v>17</v>
      </c>
      <c r="B306" s="55" t="s">
        <v>17</v>
      </c>
      <c r="C306" s="55" t="s">
        <v>27</v>
      </c>
      <c r="D306" s="57">
        <v>0</v>
      </c>
      <c r="E306" s="57">
        <v>4</v>
      </c>
      <c r="F306" s="57">
        <v>0</v>
      </c>
      <c r="G306" s="57">
        <v>9</v>
      </c>
      <c r="H306" s="55" t="s">
        <v>17</v>
      </c>
      <c r="I306" s="55" t="s">
        <v>25</v>
      </c>
      <c r="J306" s="55" t="s">
        <v>18</v>
      </c>
      <c r="K306" s="55" t="s">
        <v>17</v>
      </c>
      <c r="L306" s="55" t="s">
        <v>17</v>
      </c>
      <c r="M306" s="55" t="s">
        <v>17</v>
      </c>
      <c r="N306" s="55" t="s">
        <v>17</v>
      </c>
      <c r="O306" s="55" t="s">
        <v>17</v>
      </c>
      <c r="P306" s="55" t="s">
        <v>17</v>
      </c>
      <c r="Q306" s="55" t="s">
        <v>17</v>
      </c>
      <c r="R306" s="56" t="s">
        <v>198</v>
      </c>
      <c r="S306" s="57" t="s">
        <v>53</v>
      </c>
      <c r="T306" s="58"/>
      <c r="U306" s="58"/>
      <c r="V306" s="59">
        <f>V307+V308</f>
        <v>498.7</v>
      </c>
      <c r="W306" s="58"/>
      <c r="X306" s="58"/>
      <c r="Y306" s="102"/>
      <c r="Z306" s="59">
        <f t="shared" si="23"/>
        <v>498.7</v>
      </c>
      <c r="AA306" s="57">
        <v>2017</v>
      </c>
      <c r="AB306" s="40"/>
      <c r="AC306" s="74"/>
      <c r="AD306" s="37"/>
      <c r="AE306" s="38"/>
      <c r="AF306" s="38"/>
    </row>
    <row r="307" spans="1:32" s="51" customFormat="1" ht="45" x14ac:dyDescent="0.25">
      <c r="A307" s="55" t="s">
        <v>17</v>
      </c>
      <c r="B307" s="55" t="s">
        <v>17</v>
      </c>
      <c r="C307" s="55" t="s">
        <v>27</v>
      </c>
      <c r="D307" s="57">
        <v>0</v>
      </c>
      <c r="E307" s="57">
        <v>4</v>
      </c>
      <c r="F307" s="57">
        <v>0</v>
      </c>
      <c r="G307" s="57">
        <v>9</v>
      </c>
      <c r="H307" s="55" t="s">
        <v>17</v>
      </c>
      <c r="I307" s="55" t="s">
        <v>25</v>
      </c>
      <c r="J307" s="55" t="s">
        <v>18</v>
      </c>
      <c r="K307" s="55" t="s">
        <v>17</v>
      </c>
      <c r="L307" s="55" t="s">
        <v>27</v>
      </c>
      <c r="M307" s="55" t="s">
        <v>160</v>
      </c>
      <c r="N307" s="55" t="s">
        <v>17</v>
      </c>
      <c r="O307" s="55" t="s">
        <v>27</v>
      </c>
      <c r="P307" s="55" t="s">
        <v>28</v>
      </c>
      <c r="Q307" s="55" t="s">
        <v>190</v>
      </c>
      <c r="R307" s="56" t="s">
        <v>198</v>
      </c>
      <c r="S307" s="57" t="s">
        <v>53</v>
      </c>
      <c r="T307" s="58"/>
      <c r="U307" s="58"/>
      <c r="V307" s="58">
        <v>99.8</v>
      </c>
      <c r="W307" s="58"/>
      <c r="X307" s="58"/>
      <c r="Y307" s="102"/>
      <c r="Z307" s="59">
        <f t="shared" si="23"/>
        <v>99.8</v>
      </c>
      <c r="AA307" s="57">
        <v>2017</v>
      </c>
      <c r="AB307" s="40"/>
      <c r="AC307" s="74"/>
      <c r="AD307" s="37"/>
      <c r="AE307" s="38"/>
      <c r="AF307" s="38"/>
    </row>
    <row r="308" spans="1:32" s="51" customFormat="1" ht="45" x14ac:dyDescent="0.25">
      <c r="A308" s="55" t="s">
        <v>17</v>
      </c>
      <c r="B308" s="55" t="s">
        <v>17</v>
      </c>
      <c r="C308" s="55" t="s">
        <v>27</v>
      </c>
      <c r="D308" s="57">
        <v>0</v>
      </c>
      <c r="E308" s="57">
        <v>4</v>
      </c>
      <c r="F308" s="57">
        <v>0</v>
      </c>
      <c r="G308" s="57">
        <v>9</v>
      </c>
      <c r="H308" s="55" t="s">
        <v>17</v>
      </c>
      <c r="I308" s="55" t="s">
        <v>25</v>
      </c>
      <c r="J308" s="55" t="s">
        <v>18</v>
      </c>
      <c r="K308" s="55" t="s">
        <v>17</v>
      </c>
      <c r="L308" s="55" t="s">
        <v>27</v>
      </c>
      <c r="M308" s="55" t="s">
        <v>160</v>
      </c>
      <c r="N308" s="55" t="s">
        <v>17</v>
      </c>
      <c r="O308" s="55" t="s">
        <v>27</v>
      </c>
      <c r="P308" s="55" t="s">
        <v>28</v>
      </c>
      <c r="Q308" s="55" t="s">
        <v>191</v>
      </c>
      <c r="R308" s="56" t="s">
        <v>198</v>
      </c>
      <c r="S308" s="57" t="s">
        <v>53</v>
      </c>
      <c r="T308" s="58"/>
      <c r="U308" s="58"/>
      <c r="V308" s="58">
        <v>398.9</v>
      </c>
      <c r="W308" s="58"/>
      <c r="X308" s="58"/>
      <c r="Y308" s="102"/>
      <c r="Z308" s="59">
        <f t="shared" si="23"/>
        <v>398.9</v>
      </c>
      <c r="AA308" s="57">
        <v>2017</v>
      </c>
      <c r="AB308" s="40"/>
      <c r="AC308" s="74"/>
      <c r="AD308" s="37"/>
      <c r="AE308" s="38"/>
      <c r="AF308" s="38"/>
    </row>
    <row r="309" spans="1:32" s="51" customFormat="1" ht="60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17" t="s">
        <v>208</v>
      </c>
      <c r="S309" s="15" t="s">
        <v>54</v>
      </c>
      <c r="T309" s="8"/>
      <c r="U309" s="8"/>
      <c r="V309" s="8">
        <v>0.7</v>
      </c>
      <c r="W309" s="8"/>
      <c r="X309" s="8"/>
      <c r="Y309" s="98"/>
      <c r="Z309" s="5">
        <f t="shared" si="23"/>
        <v>0.7</v>
      </c>
      <c r="AA309" s="15">
        <v>2017</v>
      </c>
      <c r="AB309" s="40"/>
      <c r="AC309" s="74"/>
      <c r="AD309" s="37"/>
      <c r="AE309" s="38"/>
      <c r="AF309" s="38"/>
    </row>
    <row r="310" spans="1:32" s="51" customFormat="1" ht="45" x14ac:dyDescent="0.25">
      <c r="A310" s="55" t="s">
        <v>17</v>
      </c>
      <c r="B310" s="55" t="s">
        <v>17</v>
      </c>
      <c r="C310" s="55" t="s">
        <v>24</v>
      </c>
      <c r="D310" s="57">
        <v>0</v>
      </c>
      <c r="E310" s="57">
        <v>4</v>
      </c>
      <c r="F310" s="57">
        <v>0</v>
      </c>
      <c r="G310" s="57">
        <v>9</v>
      </c>
      <c r="H310" s="55" t="s">
        <v>17</v>
      </c>
      <c r="I310" s="55" t="s">
        <v>25</v>
      </c>
      <c r="J310" s="55" t="s">
        <v>18</v>
      </c>
      <c r="K310" s="55" t="s">
        <v>17</v>
      </c>
      <c r="L310" s="55" t="s">
        <v>17</v>
      </c>
      <c r="M310" s="55" t="s">
        <v>17</v>
      </c>
      <c r="N310" s="55" t="s">
        <v>17</v>
      </c>
      <c r="O310" s="55" t="s">
        <v>17</v>
      </c>
      <c r="P310" s="55" t="s">
        <v>17</v>
      </c>
      <c r="Q310" s="55" t="s">
        <v>17</v>
      </c>
      <c r="R310" s="56" t="s">
        <v>199</v>
      </c>
      <c r="S310" s="57" t="s">
        <v>53</v>
      </c>
      <c r="T310" s="58"/>
      <c r="U310" s="58"/>
      <c r="V310" s="59">
        <f>V311+V312+V313+V314</f>
        <v>865.30000000000007</v>
      </c>
      <c r="W310" s="58"/>
      <c r="X310" s="58"/>
      <c r="Y310" s="102"/>
      <c r="Z310" s="59">
        <f t="shared" si="23"/>
        <v>865.30000000000007</v>
      </c>
      <c r="AA310" s="57">
        <v>2017</v>
      </c>
      <c r="AB310" s="40"/>
      <c r="AC310" s="74"/>
      <c r="AD310" s="37"/>
      <c r="AE310" s="38"/>
      <c r="AF310" s="38"/>
    </row>
    <row r="311" spans="1:32" s="51" customFormat="1" ht="45" x14ac:dyDescent="0.25">
      <c r="A311" s="55" t="s">
        <v>17</v>
      </c>
      <c r="B311" s="55" t="s">
        <v>17</v>
      </c>
      <c r="C311" s="55" t="s">
        <v>24</v>
      </c>
      <c r="D311" s="57">
        <v>0</v>
      </c>
      <c r="E311" s="57">
        <v>4</v>
      </c>
      <c r="F311" s="57">
        <v>0</v>
      </c>
      <c r="G311" s="57">
        <v>9</v>
      </c>
      <c r="H311" s="55" t="s">
        <v>17</v>
      </c>
      <c r="I311" s="55" t="s">
        <v>25</v>
      </c>
      <c r="J311" s="55" t="s">
        <v>18</v>
      </c>
      <c r="K311" s="55" t="s">
        <v>17</v>
      </c>
      <c r="L311" s="55" t="s">
        <v>27</v>
      </c>
      <c r="M311" s="55" t="s">
        <v>160</v>
      </c>
      <c r="N311" s="55" t="s">
        <v>17</v>
      </c>
      <c r="O311" s="55" t="s">
        <v>27</v>
      </c>
      <c r="P311" s="55" t="s">
        <v>28</v>
      </c>
      <c r="Q311" s="55" t="s">
        <v>183</v>
      </c>
      <c r="R311" s="56" t="s">
        <v>199</v>
      </c>
      <c r="S311" s="57" t="s">
        <v>53</v>
      </c>
      <c r="T311" s="58"/>
      <c r="U311" s="58"/>
      <c r="V311" s="58">
        <v>194.2</v>
      </c>
      <c r="W311" s="58"/>
      <c r="X311" s="58"/>
      <c r="Y311" s="102"/>
      <c r="Z311" s="59">
        <f t="shared" si="23"/>
        <v>194.2</v>
      </c>
      <c r="AA311" s="57">
        <v>2017</v>
      </c>
      <c r="AB311" s="40"/>
      <c r="AC311" s="74"/>
      <c r="AD311" s="37"/>
      <c r="AE311" s="38"/>
      <c r="AF311" s="38"/>
    </row>
    <row r="312" spans="1:32" s="51" customFormat="1" ht="45" x14ac:dyDescent="0.25">
      <c r="A312" s="55" t="s">
        <v>17</v>
      </c>
      <c r="B312" s="55" t="s">
        <v>17</v>
      </c>
      <c r="C312" s="55" t="s">
        <v>24</v>
      </c>
      <c r="D312" s="57">
        <v>0</v>
      </c>
      <c r="E312" s="57">
        <v>4</v>
      </c>
      <c r="F312" s="57">
        <v>0</v>
      </c>
      <c r="G312" s="57">
        <v>9</v>
      </c>
      <c r="H312" s="55" t="s">
        <v>17</v>
      </c>
      <c r="I312" s="55" t="s">
        <v>25</v>
      </c>
      <c r="J312" s="55" t="s">
        <v>18</v>
      </c>
      <c r="K312" s="55" t="s">
        <v>17</v>
      </c>
      <c r="L312" s="55" t="s">
        <v>27</v>
      </c>
      <c r="M312" s="55" t="s">
        <v>160</v>
      </c>
      <c r="N312" s="55" t="s">
        <v>17</v>
      </c>
      <c r="O312" s="55" t="s">
        <v>27</v>
      </c>
      <c r="P312" s="55" t="s">
        <v>28</v>
      </c>
      <c r="Q312" s="55" t="s">
        <v>190</v>
      </c>
      <c r="R312" s="56" t="s">
        <v>199</v>
      </c>
      <c r="S312" s="57" t="s">
        <v>53</v>
      </c>
      <c r="T312" s="58"/>
      <c r="U312" s="58"/>
      <c r="V312" s="58">
        <v>285</v>
      </c>
      <c r="W312" s="58"/>
      <c r="X312" s="58"/>
      <c r="Y312" s="102"/>
      <c r="Z312" s="59">
        <f t="shared" si="23"/>
        <v>285</v>
      </c>
      <c r="AA312" s="57">
        <v>2017</v>
      </c>
      <c r="AB312" s="40"/>
      <c r="AC312" s="74"/>
      <c r="AD312" s="37"/>
      <c r="AE312" s="38"/>
      <c r="AF312" s="38"/>
    </row>
    <row r="313" spans="1:32" s="51" customFormat="1" ht="45" x14ac:dyDescent="0.25">
      <c r="A313" s="55" t="s">
        <v>17</v>
      </c>
      <c r="B313" s="55" t="s">
        <v>17</v>
      </c>
      <c r="C313" s="55" t="s">
        <v>24</v>
      </c>
      <c r="D313" s="57">
        <v>0</v>
      </c>
      <c r="E313" s="57">
        <v>4</v>
      </c>
      <c r="F313" s="57">
        <v>0</v>
      </c>
      <c r="G313" s="57">
        <v>9</v>
      </c>
      <c r="H313" s="55" t="s">
        <v>17</v>
      </c>
      <c r="I313" s="55" t="s">
        <v>25</v>
      </c>
      <c r="J313" s="55" t="s">
        <v>18</v>
      </c>
      <c r="K313" s="55" t="s">
        <v>17</v>
      </c>
      <c r="L313" s="55" t="s">
        <v>27</v>
      </c>
      <c r="M313" s="55" t="s">
        <v>18</v>
      </c>
      <c r="N313" s="55" t="s">
        <v>17</v>
      </c>
      <c r="O313" s="55" t="s">
        <v>26</v>
      </c>
      <c r="P313" s="55" t="s">
        <v>28</v>
      </c>
      <c r="Q313" s="55" t="s">
        <v>161</v>
      </c>
      <c r="R313" s="56" t="s">
        <v>199</v>
      </c>
      <c r="S313" s="57" t="s">
        <v>53</v>
      </c>
      <c r="T313" s="58"/>
      <c r="U313" s="58"/>
      <c r="V313" s="58">
        <v>40</v>
      </c>
      <c r="W313" s="58"/>
      <c r="X313" s="58"/>
      <c r="Y313" s="102"/>
      <c r="Z313" s="59">
        <f t="shared" si="23"/>
        <v>40</v>
      </c>
      <c r="AA313" s="57">
        <v>2017</v>
      </c>
      <c r="AB313" s="40"/>
      <c r="AC313" s="74"/>
      <c r="AD313" s="37"/>
      <c r="AE313" s="38"/>
      <c r="AF313" s="38"/>
    </row>
    <row r="314" spans="1:32" s="51" customFormat="1" ht="45" x14ac:dyDescent="0.25">
      <c r="A314" s="55" t="s">
        <v>17</v>
      </c>
      <c r="B314" s="55" t="s">
        <v>17</v>
      </c>
      <c r="C314" s="55" t="s">
        <v>24</v>
      </c>
      <c r="D314" s="57">
        <v>0</v>
      </c>
      <c r="E314" s="57">
        <v>4</v>
      </c>
      <c r="F314" s="57">
        <v>0</v>
      </c>
      <c r="G314" s="57">
        <v>9</v>
      </c>
      <c r="H314" s="55" t="s">
        <v>17</v>
      </c>
      <c r="I314" s="55" t="s">
        <v>25</v>
      </c>
      <c r="J314" s="55" t="s">
        <v>18</v>
      </c>
      <c r="K314" s="55" t="s">
        <v>17</v>
      </c>
      <c r="L314" s="55" t="s">
        <v>27</v>
      </c>
      <c r="M314" s="55" t="s">
        <v>160</v>
      </c>
      <c r="N314" s="55" t="s">
        <v>17</v>
      </c>
      <c r="O314" s="55" t="s">
        <v>27</v>
      </c>
      <c r="P314" s="55" t="s">
        <v>28</v>
      </c>
      <c r="Q314" s="55" t="s">
        <v>191</v>
      </c>
      <c r="R314" s="56" t="s">
        <v>199</v>
      </c>
      <c r="S314" s="57" t="s">
        <v>53</v>
      </c>
      <c r="T314" s="58"/>
      <c r="U314" s="58"/>
      <c r="V314" s="58">
        <v>346.1</v>
      </c>
      <c r="W314" s="58"/>
      <c r="X314" s="58"/>
      <c r="Y314" s="102"/>
      <c r="Z314" s="59">
        <f t="shared" si="23"/>
        <v>346.1</v>
      </c>
      <c r="AA314" s="57">
        <v>2017</v>
      </c>
      <c r="AB314" s="40"/>
      <c r="AC314" s="74"/>
      <c r="AD314" s="37"/>
      <c r="AE314" s="38"/>
      <c r="AF314" s="38"/>
    </row>
    <row r="315" spans="1:32" s="51" customFormat="1" ht="60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17" t="s">
        <v>192</v>
      </c>
      <c r="S315" s="15" t="s">
        <v>54</v>
      </c>
      <c r="T315" s="8"/>
      <c r="U315" s="8"/>
      <c r="V315" s="8">
        <v>0.54</v>
      </c>
      <c r="W315" s="8"/>
      <c r="X315" s="8"/>
      <c r="Y315" s="98"/>
      <c r="Z315" s="5">
        <f t="shared" ref="Z315:Z347" si="24">V315</f>
        <v>0.54</v>
      </c>
      <c r="AA315" s="15">
        <v>2017</v>
      </c>
      <c r="AB315" s="40"/>
      <c r="AC315" s="74"/>
      <c r="AD315" s="37"/>
      <c r="AE315" s="38"/>
      <c r="AF315" s="38"/>
    </row>
    <row r="316" spans="1:32" s="51" customFormat="1" ht="45" x14ac:dyDescent="0.25">
      <c r="A316" s="55" t="s">
        <v>17</v>
      </c>
      <c r="B316" s="55" t="s">
        <v>17</v>
      </c>
      <c r="C316" s="55" t="s">
        <v>24</v>
      </c>
      <c r="D316" s="57">
        <v>0</v>
      </c>
      <c r="E316" s="57">
        <v>4</v>
      </c>
      <c r="F316" s="57">
        <v>0</v>
      </c>
      <c r="G316" s="57">
        <v>9</v>
      </c>
      <c r="H316" s="55" t="s">
        <v>17</v>
      </c>
      <c r="I316" s="55" t="s">
        <v>25</v>
      </c>
      <c r="J316" s="55" t="s">
        <v>18</v>
      </c>
      <c r="K316" s="55" t="s">
        <v>17</v>
      </c>
      <c r="L316" s="55" t="s">
        <v>17</v>
      </c>
      <c r="M316" s="55" t="s">
        <v>17</v>
      </c>
      <c r="N316" s="55" t="s">
        <v>17</v>
      </c>
      <c r="O316" s="55" t="s">
        <v>17</v>
      </c>
      <c r="P316" s="55" t="s">
        <v>17</v>
      </c>
      <c r="Q316" s="55" t="s">
        <v>17</v>
      </c>
      <c r="R316" s="56" t="s">
        <v>200</v>
      </c>
      <c r="S316" s="57" t="s">
        <v>53</v>
      </c>
      <c r="T316" s="58"/>
      <c r="U316" s="58"/>
      <c r="V316" s="59">
        <f>V317+V318+V319+V320</f>
        <v>991.8</v>
      </c>
      <c r="W316" s="58"/>
      <c r="X316" s="58"/>
      <c r="Y316" s="102"/>
      <c r="Z316" s="59">
        <f t="shared" si="24"/>
        <v>991.8</v>
      </c>
      <c r="AA316" s="57">
        <v>2017</v>
      </c>
      <c r="AB316" s="40"/>
      <c r="AC316" s="74"/>
      <c r="AD316" s="37"/>
      <c r="AE316" s="38"/>
      <c r="AF316" s="38"/>
    </row>
    <row r="317" spans="1:32" s="51" customFormat="1" ht="45" x14ac:dyDescent="0.25">
      <c r="A317" s="55" t="s">
        <v>17</v>
      </c>
      <c r="B317" s="55" t="s">
        <v>17</v>
      </c>
      <c r="C317" s="55" t="s">
        <v>24</v>
      </c>
      <c r="D317" s="57">
        <v>0</v>
      </c>
      <c r="E317" s="57">
        <v>4</v>
      </c>
      <c r="F317" s="57">
        <v>0</v>
      </c>
      <c r="G317" s="57">
        <v>9</v>
      </c>
      <c r="H317" s="55" t="s">
        <v>17</v>
      </c>
      <c r="I317" s="55" t="s">
        <v>25</v>
      </c>
      <c r="J317" s="55" t="s">
        <v>18</v>
      </c>
      <c r="K317" s="55" t="s">
        <v>17</v>
      </c>
      <c r="L317" s="55" t="s">
        <v>27</v>
      </c>
      <c r="M317" s="55" t="s">
        <v>160</v>
      </c>
      <c r="N317" s="55" t="s">
        <v>17</v>
      </c>
      <c r="O317" s="55" t="s">
        <v>27</v>
      </c>
      <c r="P317" s="55" t="s">
        <v>28</v>
      </c>
      <c r="Q317" s="55" t="s">
        <v>183</v>
      </c>
      <c r="R317" s="56" t="s">
        <v>200</v>
      </c>
      <c r="S317" s="57" t="s">
        <v>53</v>
      </c>
      <c r="T317" s="58"/>
      <c r="U317" s="58"/>
      <c r="V317" s="58">
        <v>247.6</v>
      </c>
      <c r="W317" s="58"/>
      <c r="X317" s="58"/>
      <c r="Y317" s="102"/>
      <c r="Z317" s="59">
        <f t="shared" si="24"/>
        <v>247.6</v>
      </c>
      <c r="AA317" s="57">
        <v>2017</v>
      </c>
      <c r="AB317" s="40"/>
      <c r="AC317" s="74"/>
      <c r="AD317" s="37"/>
      <c r="AE317" s="38"/>
      <c r="AF317" s="38"/>
    </row>
    <row r="318" spans="1:32" s="51" customFormat="1" ht="45" x14ac:dyDescent="0.25">
      <c r="A318" s="55" t="s">
        <v>17</v>
      </c>
      <c r="B318" s="55" t="s">
        <v>17</v>
      </c>
      <c r="C318" s="55" t="s">
        <v>24</v>
      </c>
      <c r="D318" s="57">
        <v>0</v>
      </c>
      <c r="E318" s="57">
        <v>4</v>
      </c>
      <c r="F318" s="57">
        <v>0</v>
      </c>
      <c r="G318" s="57">
        <v>9</v>
      </c>
      <c r="H318" s="55" t="s">
        <v>17</v>
      </c>
      <c r="I318" s="55" t="s">
        <v>25</v>
      </c>
      <c r="J318" s="55" t="s">
        <v>18</v>
      </c>
      <c r="K318" s="55" t="s">
        <v>17</v>
      </c>
      <c r="L318" s="55" t="s">
        <v>27</v>
      </c>
      <c r="M318" s="55" t="s">
        <v>160</v>
      </c>
      <c r="N318" s="55" t="s">
        <v>17</v>
      </c>
      <c r="O318" s="55" t="s">
        <v>27</v>
      </c>
      <c r="P318" s="55" t="s">
        <v>28</v>
      </c>
      <c r="Q318" s="55" t="s">
        <v>190</v>
      </c>
      <c r="R318" s="56" t="s">
        <v>200</v>
      </c>
      <c r="S318" s="57" t="s">
        <v>53</v>
      </c>
      <c r="T318" s="58"/>
      <c r="U318" s="58"/>
      <c r="V318" s="58">
        <v>307.5</v>
      </c>
      <c r="W318" s="58"/>
      <c r="X318" s="58"/>
      <c r="Y318" s="102"/>
      <c r="Z318" s="59">
        <f t="shared" si="24"/>
        <v>307.5</v>
      </c>
      <c r="AA318" s="57">
        <v>2017</v>
      </c>
      <c r="AB318" s="40"/>
      <c r="AC318" s="74"/>
      <c r="AD318" s="37"/>
      <c r="AE318" s="38"/>
      <c r="AF318" s="38"/>
    </row>
    <row r="319" spans="1:32" s="51" customFormat="1" ht="45" x14ac:dyDescent="0.25">
      <c r="A319" s="55" t="s">
        <v>17</v>
      </c>
      <c r="B319" s="55" t="s">
        <v>17</v>
      </c>
      <c r="C319" s="55" t="s">
        <v>24</v>
      </c>
      <c r="D319" s="57">
        <v>0</v>
      </c>
      <c r="E319" s="57">
        <v>4</v>
      </c>
      <c r="F319" s="57">
        <v>0</v>
      </c>
      <c r="G319" s="57">
        <v>9</v>
      </c>
      <c r="H319" s="55" t="s">
        <v>17</v>
      </c>
      <c r="I319" s="55" t="s">
        <v>25</v>
      </c>
      <c r="J319" s="55" t="s">
        <v>18</v>
      </c>
      <c r="K319" s="55" t="s">
        <v>17</v>
      </c>
      <c r="L319" s="55" t="s">
        <v>27</v>
      </c>
      <c r="M319" s="55" t="s">
        <v>18</v>
      </c>
      <c r="N319" s="55" t="s">
        <v>17</v>
      </c>
      <c r="O319" s="55" t="s">
        <v>26</v>
      </c>
      <c r="P319" s="55" t="s">
        <v>28</v>
      </c>
      <c r="Q319" s="55" t="s">
        <v>161</v>
      </c>
      <c r="R319" s="56" t="s">
        <v>200</v>
      </c>
      <c r="S319" s="57" t="s">
        <v>53</v>
      </c>
      <c r="T319" s="58"/>
      <c r="U319" s="58"/>
      <c r="V319" s="58">
        <v>40</v>
      </c>
      <c r="W319" s="58"/>
      <c r="X319" s="58"/>
      <c r="Y319" s="102"/>
      <c r="Z319" s="59">
        <f t="shared" si="24"/>
        <v>40</v>
      </c>
      <c r="AA319" s="57">
        <v>2017</v>
      </c>
      <c r="AB319" s="40"/>
      <c r="AC319" s="74"/>
      <c r="AD319" s="37"/>
      <c r="AE319" s="38"/>
      <c r="AF319" s="38"/>
    </row>
    <row r="320" spans="1:32" s="51" customFormat="1" ht="45" x14ac:dyDescent="0.25">
      <c r="A320" s="55" t="s">
        <v>17</v>
      </c>
      <c r="B320" s="55" t="s">
        <v>17</v>
      </c>
      <c r="C320" s="55" t="s">
        <v>24</v>
      </c>
      <c r="D320" s="57">
        <v>0</v>
      </c>
      <c r="E320" s="57">
        <v>4</v>
      </c>
      <c r="F320" s="57">
        <v>0</v>
      </c>
      <c r="G320" s="57">
        <v>9</v>
      </c>
      <c r="H320" s="55" t="s">
        <v>17</v>
      </c>
      <c r="I320" s="55" t="s">
        <v>25</v>
      </c>
      <c r="J320" s="55" t="s">
        <v>18</v>
      </c>
      <c r="K320" s="55" t="s">
        <v>17</v>
      </c>
      <c r="L320" s="55" t="s">
        <v>27</v>
      </c>
      <c r="M320" s="55" t="s">
        <v>160</v>
      </c>
      <c r="N320" s="55" t="s">
        <v>17</v>
      </c>
      <c r="O320" s="55" t="s">
        <v>27</v>
      </c>
      <c r="P320" s="55" t="s">
        <v>28</v>
      </c>
      <c r="Q320" s="55" t="s">
        <v>191</v>
      </c>
      <c r="R320" s="56" t="s">
        <v>200</v>
      </c>
      <c r="S320" s="57" t="s">
        <v>53</v>
      </c>
      <c r="T320" s="58"/>
      <c r="U320" s="58"/>
      <c r="V320" s="58">
        <v>396.7</v>
      </c>
      <c r="W320" s="58"/>
      <c r="X320" s="58"/>
      <c r="Y320" s="102"/>
      <c r="Z320" s="59">
        <f t="shared" si="24"/>
        <v>396.7</v>
      </c>
      <c r="AA320" s="57">
        <v>2017</v>
      </c>
      <c r="AB320" s="40"/>
      <c r="AC320" s="74"/>
      <c r="AD320" s="37"/>
      <c r="AE320" s="38"/>
      <c r="AF320" s="38"/>
    </row>
    <row r="321" spans="1:32" s="51" customFormat="1" ht="60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17" t="s">
        <v>192</v>
      </c>
      <c r="S321" s="15" t="s">
        <v>54</v>
      </c>
      <c r="T321" s="8"/>
      <c r="U321" s="8"/>
      <c r="V321" s="8">
        <v>0.6</v>
      </c>
      <c r="W321" s="8"/>
      <c r="X321" s="8"/>
      <c r="Y321" s="98"/>
      <c r="Z321" s="5">
        <f t="shared" si="24"/>
        <v>0.6</v>
      </c>
      <c r="AA321" s="15">
        <v>2017</v>
      </c>
      <c r="AB321" s="40"/>
      <c r="AC321" s="74"/>
      <c r="AD321" s="37"/>
      <c r="AE321" s="38"/>
      <c r="AF321" s="38"/>
    </row>
    <row r="322" spans="1:32" s="51" customFormat="1" ht="45" x14ac:dyDescent="0.25">
      <c r="A322" s="55" t="s">
        <v>17</v>
      </c>
      <c r="B322" s="55" t="s">
        <v>17</v>
      </c>
      <c r="C322" s="55" t="s">
        <v>24</v>
      </c>
      <c r="D322" s="57">
        <v>0</v>
      </c>
      <c r="E322" s="57">
        <v>4</v>
      </c>
      <c r="F322" s="57">
        <v>0</v>
      </c>
      <c r="G322" s="57">
        <v>9</v>
      </c>
      <c r="H322" s="55" t="s">
        <v>17</v>
      </c>
      <c r="I322" s="55" t="s">
        <v>25</v>
      </c>
      <c r="J322" s="55" t="s">
        <v>18</v>
      </c>
      <c r="K322" s="55" t="s">
        <v>17</v>
      </c>
      <c r="L322" s="55" t="s">
        <v>17</v>
      </c>
      <c r="M322" s="55" t="s">
        <v>17</v>
      </c>
      <c r="N322" s="55" t="s">
        <v>17</v>
      </c>
      <c r="O322" s="55" t="s">
        <v>17</v>
      </c>
      <c r="P322" s="55" t="s">
        <v>17</v>
      </c>
      <c r="Q322" s="55" t="s">
        <v>17</v>
      </c>
      <c r="R322" s="56" t="s">
        <v>201</v>
      </c>
      <c r="S322" s="57" t="s">
        <v>53</v>
      </c>
      <c r="T322" s="58"/>
      <c r="U322" s="58"/>
      <c r="V322" s="59">
        <f>V323+V324+V325+V326</f>
        <v>750.59999999999991</v>
      </c>
      <c r="W322" s="58"/>
      <c r="X322" s="58"/>
      <c r="Y322" s="102"/>
      <c r="Z322" s="59">
        <f t="shared" si="24"/>
        <v>750.59999999999991</v>
      </c>
      <c r="AA322" s="57">
        <v>2017</v>
      </c>
      <c r="AB322" s="40"/>
      <c r="AC322" s="74"/>
      <c r="AD322" s="37"/>
      <c r="AE322" s="38"/>
      <c r="AF322" s="38"/>
    </row>
    <row r="323" spans="1:32" s="51" customFormat="1" ht="45" x14ac:dyDescent="0.25">
      <c r="A323" s="55" t="s">
        <v>17</v>
      </c>
      <c r="B323" s="55" t="s">
        <v>17</v>
      </c>
      <c r="C323" s="55" t="s">
        <v>24</v>
      </c>
      <c r="D323" s="57">
        <v>0</v>
      </c>
      <c r="E323" s="57">
        <v>4</v>
      </c>
      <c r="F323" s="57">
        <v>0</v>
      </c>
      <c r="G323" s="57">
        <v>9</v>
      </c>
      <c r="H323" s="55" t="s">
        <v>17</v>
      </c>
      <c r="I323" s="55" t="s">
        <v>25</v>
      </c>
      <c r="J323" s="55" t="s">
        <v>18</v>
      </c>
      <c r="K323" s="55" t="s">
        <v>17</v>
      </c>
      <c r="L323" s="55" t="s">
        <v>27</v>
      </c>
      <c r="M323" s="55" t="s">
        <v>160</v>
      </c>
      <c r="N323" s="55" t="s">
        <v>17</v>
      </c>
      <c r="O323" s="55" t="s">
        <v>27</v>
      </c>
      <c r="P323" s="55" t="s">
        <v>28</v>
      </c>
      <c r="Q323" s="55" t="s">
        <v>183</v>
      </c>
      <c r="R323" s="56" t="s">
        <v>201</v>
      </c>
      <c r="S323" s="57" t="s">
        <v>53</v>
      </c>
      <c r="T323" s="58"/>
      <c r="U323" s="58"/>
      <c r="V323" s="58">
        <v>177.7</v>
      </c>
      <c r="W323" s="58"/>
      <c r="X323" s="58"/>
      <c r="Y323" s="102"/>
      <c r="Z323" s="59">
        <f t="shared" si="24"/>
        <v>177.7</v>
      </c>
      <c r="AA323" s="57">
        <v>2017</v>
      </c>
      <c r="AB323" s="40"/>
      <c r="AC323" s="74"/>
      <c r="AD323" s="37"/>
      <c r="AE323" s="38"/>
      <c r="AF323" s="38"/>
    </row>
    <row r="324" spans="1:32" s="51" customFormat="1" ht="45" x14ac:dyDescent="0.25">
      <c r="A324" s="55" t="s">
        <v>17</v>
      </c>
      <c r="B324" s="55" t="s">
        <v>17</v>
      </c>
      <c r="C324" s="55" t="s">
        <v>24</v>
      </c>
      <c r="D324" s="57">
        <v>0</v>
      </c>
      <c r="E324" s="57">
        <v>4</v>
      </c>
      <c r="F324" s="57">
        <v>0</v>
      </c>
      <c r="G324" s="57">
        <v>9</v>
      </c>
      <c r="H324" s="55" t="s">
        <v>17</v>
      </c>
      <c r="I324" s="55" t="s">
        <v>25</v>
      </c>
      <c r="J324" s="55" t="s">
        <v>18</v>
      </c>
      <c r="K324" s="55" t="s">
        <v>17</v>
      </c>
      <c r="L324" s="55" t="s">
        <v>27</v>
      </c>
      <c r="M324" s="55" t="s">
        <v>160</v>
      </c>
      <c r="N324" s="55" t="s">
        <v>17</v>
      </c>
      <c r="O324" s="55" t="s">
        <v>27</v>
      </c>
      <c r="P324" s="55" t="s">
        <v>28</v>
      </c>
      <c r="Q324" s="55" t="s">
        <v>190</v>
      </c>
      <c r="R324" s="56" t="s">
        <v>201</v>
      </c>
      <c r="S324" s="57" t="s">
        <v>53</v>
      </c>
      <c r="T324" s="58"/>
      <c r="U324" s="58"/>
      <c r="V324" s="58">
        <v>232.7</v>
      </c>
      <c r="W324" s="58"/>
      <c r="X324" s="58"/>
      <c r="Y324" s="102"/>
      <c r="Z324" s="59">
        <f t="shared" si="24"/>
        <v>232.7</v>
      </c>
      <c r="AA324" s="57">
        <v>2017</v>
      </c>
      <c r="AB324" s="40"/>
      <c r="AC324" s="74"/>
      <c r="AD324" s="37"/>
      <c r="AE324" s="38"/>
      <c r="AF324" s="38"/>
    </row>
    <row r="325" spans="1:32" s="51" customFormat="1" ht="45" x14ac:dyDescent="0.25">
      <c r="A325" s="55" t="s">
        <v>17</v>
      </c>
      <c r="B325" s="55" t="s">
        <v>17</v>
      </c>
      <c r="C325" s="55" t="s">
        <v>24</v>
      </c>
      <c r="D325" s="57">
        <v>0</v>
      </c>
      <c r="E325" s="57">
        <v>4</v>
      </c>
      <c r="F325" s="57">
        <v>0</v>
      </c>
      <c r="G325" s="57">
        <v>9</v>
      </c>
      <c r="H325" s="55" t="s">
        <v>17</v>
      </c>
      <c r="I325" s="55" t="s">
        <v>25</v>
      </c>
      <c r="J325" s="55" t="s">
        <v>18</v>
      </c>
      <c r="K325" s="55" t="s">
        <v>17</v>
      </c>
      <c r="L325" s="55" t="s">
        <v>27</v>
      </c>
      <c r="M325" s="55" t="s">
        <v>18</v>
      </c>
      <c r="N325" s="55" t="s">
        <v>17</v>
      </c>
      <c r="O325" s="55" t="s">
        <v>26</v>
      </c>
      <c r="P325" s="55" t="s">
        <v>28</v>
      </c>
      <c r="Q325" s="55" t="s">
        <v>161</v>
      </c>
      <c r="R325" s="56" t="s">
        <v>201</v>
      </c>
      <c r="S325" s="57" t="s">
        <v>53</v>
      </c>
      <c r="T325" s="58"/>
      <c r="U325" s="58"/>
      <c r="V325" s="58">
        <v>40</v>
      </c>
      <c r="W325" s="58"/>
      <c r="X325" s="58"/>
      <c r="Y325" s="102"/>
      <c r="Z325" s="59">
        <f t="shared" si="24"/>
        <v>40</v>
      </c>
      <c r="AA325" s="57">
        <v>2017</v>
      </c>
      <c r="AB325" s="40"/>
      <c r="AC325" s="74"/>
      <c r="AD325" s="37"/>
      <c r="AE325" s="38"/>
      <c r="AF325" s="38"/>
    </row>
    <row r="326" spans="1:32" s="51" customFormat="1" ht="45" x14ac:dyDescent="0.25">
      <c r="A326" s="55" t="s">
        <v>17</v>
      </c>
      <c r="B326" s="55" t="s">
        <v>17</v>
      </c>
      <c r="C326" s="55" t="s">
        <v>24</v>
      </c>
      <c r="D326" s="57">
        <v>0</v>
      </c>
      <c r="E326" s="57">
        <v>4</v>
      </c>
      <c r="F326" s="57">
        <v>0</v>
      </c>
      <c r="G326" s="57">
        <v>9</v>
      </c>
      <c r="H326" s="55" t="s">
        <v>17</v>
      </c>
      <c r="I326" s="55" t="s">
        <v>25</v>
      </c>
      <c r="J326" s="55" t="s">
        <v>18</v>
      </c>
      <c r="K326" s="55" t="s">
        <v>17</v>
      </c>
      <c r="L326" s="55" t="s">
        <v>27</v>
      </c>
      <c r="M326" s="55" t="s">
        <v>160</v>
      </c>
      <c r="N326" s="55" t="s">
        <v>17</v>
      </c>
      <c r="O326" s="55" t="s">
        <v>27</v>
      </c>
      <c r="P326" s="55" t="s">
        <v>28</v>
      </c>
      <c r="Q326" s="55" t="s">
        <v>191</v>
      </c>
      <c r="R326" s="56" t="s">
        <v>201</v>
      </c>
      <c r="S326" s="57" t="s">
        <v>53</v>
      </c>
      <c r="T326" s="58"/>
      <c r="U326" s="58"/>
      <c r="V326" s="58">
        <v>300.2</v>
      </c>
      <c r="W326" s="58"/>
      <c r="X326" s="58"/>
      <c r="Y326" s="102"/>
      <c r="Z326" s="59">
        <f t="shared" si="24"/>
        <v>300.2</v>
      </c>
      <c r="AA326" s="57">
        <v>2017</v>
      </c>
      <c r="AB326" s="40"/>
      <c r="AC326" s="74"/>
      <c r="AD326" s="37"/>
      <c r="AE326" s="38"/>
      <c r="AF326" s="38"/>
    </row>
    <row r="327" spans="1:32" s="51" customFormat="1" ht="60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17" t="s">
        <v>192</v>
      </c>
      <c r="S327" s="15" t="s">
        <v>54</v>
      </c>
      <c r="T327" s="8"/>
      <c r="U327" s="8"/>
      <c r="V327" s="8">
        <v>0.5</v>
      </c>
      <c r="W327" s="8"/>
      <c r="X327" s="8"/>
      <c r="Y327" s="98"/>
      <c r="Z327" s="5">
        <f t="shared" si="24"/>
        <v>0.5</v>
      </c>
      <c r="AA327" s="15">
        <v>2017</v>
      </c>
      <c r="AB327" s="40"/>
      <c r="AC327" s="74"/>
      <c r="AD327" s="37"/>
      <c r="AE327" s="38"/>
      <c r="AF327" s="38"/>
    </row>
    <row r="328" spans="1:32" s="51" customFormat="1" ht="45" x14ac:dyDescent="0.25">
      <c r="A328" s="55" t="s">
        <v>17</v>
      </c>
      <c r="B328" s="55" t="s">
        <v>17</v>
      </c>
      <c r="C328" s="55" t="s">
        <v>24</v>
      </c>
      <c r="D328" s="57">
        <v>0</v>
      </c>
      <c r="E328" s="57">
        <v>4</v>
      </c>
      <c r="F328" s="57">
        <v>0</v>
      </c>
      <c r="G328" s="57">
        <v>9</v>
      </c>
      <c r="H328" s="55" t="s">
        <v>17</v>
      </c>
      <c r="I328" s="55" t="s">
        <v>25</v>
      </c>
      <c r="J328" s="55" t="s">
        <v>18</v>
      </c>
      <c r="K328" s="55" t="s">
        <v>17</v>
      </c>
      <c r="L328" s="55" t="s">
        <v>17</v>
      </c>
      <c r="M328" s="55" t="s">
        <v>17</v>
      </c>
      <c r="N328" s="55" t="s">
        <v>17</v>
      </c>
      <c r="O328" s="55" t="s">
        <v>17</v>
      </c>
      <c r="P328" s="55" t="s">
        <v>17</v>
      </c>
      <c r="Q328" s="55" t="s">
        <v>17</v>
      </c>
      <c r="R328" s="56" t="s">
        <v>202</v>
      </c>
      <c r="S328" s="57" t="s">
        <v>53</v>
      </c>
      <c r="T328" s="58"/>
      <c r="U328" s="58"/>
      <c r="V328" s="59">
        <f>V329+V330+V331</f>
        <v>473.2</v>
      </c>
      <c r="W328" s="58"/>
      <c r="X328" s="58"/>
      <c r="Y328" s="102"/>
      <c r="Z328" s="59">
        <f t="shared" si="24"/>
        <v>473.2</v>
      </c>
      <c r="AA328" s="57">
        <v>2017</v>
      </c>
      <c r="AB328" s="40"/>
      <c r="AC328" s="74"/>
      <c r="AD328" s="37"/>
      <c r="AE328" s="38"/>
      <c r="AF328" s="38"/>
    </row>
    <row r="329" spans="1:32" s="51" customFormat="1" ht="45" x14ac:dyDescent="0.25">
      <c r="A329" s="55" t="s">
        <v>17</v>
      </c>
      <c r="B329" s="55" t="s">
        <v>17</v>
      </c>
      <c r="C329" s="55" t="s">
        <v>24</v>
      </c>
      <c r="D329" s="57">
        <v>0</v>
      </c>
      <c r="E329" s="57">
        <v>4</v>
      </c>
      <c r="F329" s="57">
        <v>0</v>
      </c>
      <c r="G329" s="57">
        <v>9</v>
      </c>
      <c r="H329" s="55" t="s">
        <v>17</v>
      </c>
      <c r="I329" s="55" t="s">
        <v>25</v>
      </c>
      <c r="J329" s="55" t="s">
        <v>18</v>
      </c>
      <c r="K329" s="55" t="s">
        <v>17</v>
      </c>
      <c r="L329" s="55" t="s">
        <v>27</v>
      </c>
      <c r="M329" s="55" t="s">
        <v>160</v>
      </c>
      <c r="N329" s="55" t="s">
        <v>17</v>
      </c>
      <c r="O329" s="55" t="s">
        <v>27</v>
      </c>
      <c r="P329" s="55" t="s">
        <v>28</v>
      </c>
      <c r="Q329" s="55" t="s">
        <v>183</v>
      </c>
      <c r="R329" s="56" t="s">
        <v>202</v>
      </c>
      <c r="S329" s="57" t="s">
        <v>53</v>
      </c>
      <c r="T329" s="58"/>
      <c r="U329" s="58"/>
      <c r="V329" s="58">
        <v>178.9</v>
      </c>
      <c r="W329" s="58"/>
      <c r="X329" s="58"/>
      <c r="Y329" s="102"/>
      <c r="Z329" s="59">
        <f t="shared" si="24"/>
        <v>178.9</v>
      </c>
      <c r="AA329" s="57">
        <v>2017</v>
      </c>
      <c r="AB329" s="40"/>
      <c r="AC329" s="74"/>
      <c r="AD329" s="37"/>
      <c r="AE329" s="38"/>
      <c r="AF329" s="38"/>
    </row>
    <row r="330" spans="1:32" s="51" customFormat="1" ht="45" x14ac:dyDescent="0.25">
      <c r="A330" s="55" t="s">
        <v>17</v>
      </c>
      <c r="B330" s="55" t="s">
        <v>17</v>
      </c>
      <c r="C330" s="55" t="s">
        <v>24</v>
      </c>
      <c r="D330" s="57">
        <v>0</v>
      </c>
      <c r="E330" s="57">
        <v>4</v>
      </c>
      <c r="F330" s="57">
        <v>0</v>
      </c>
      <c r="G330" s="57">
        <v>9</v>
      </c>
      <c r="H330" s="55" t="s">
        <v>17</v>
      </c>
      <c r="I330" s="55" t="s">
        <v>25</v>
      </c>
      <c r="J330" s="55" t="s">
        <v>18</v>
      </c>
      <c r="K330" s="55" t="s">
        <v>17</v>
      </c>
      <c r="L330" s="55" t="s">
        <v>27</v>
      </c>
      <c r="M330" s="55" t="s">
        <v>160</v>
      </c>
      <c r="N330" s="55" t="s">
        <v>17</v>
      </c>
      <c r="O330" s="55" t="s">
        <v>27</v>
      </c>
      <c r="P330" s="55" t="s">
        <v>28</v>
      </c>
      <c r="Q330" s="55" t="s">
        <v>190</v>
      </c>
      <c r="R330" s="56" t="s">
        <v>202</v>
      </c>
      <c r="S330" s="57" t="s">
        <v>53</v>
      </c>
      <c r="T330" s="58"/>
      <c r="U330" s="58"/>
      <c r="V330" s="58">
        <v>105</v>
      </c>
      <c r="W330" s="58"/>
      <c r="X330" s="58"/>
      <c r="Y330" s="102"/>
      <c r="Z330" s="59">
        <f t="shared" si="24"/>
        <v>105</v>
      </c>
      <c r="AA330" s="57">
        <v>2017</v>
      </c>
      <c r="AB330" s="40"/>
      <c r="AC330" s="74"/>
      <c r="AD330" s="37"/>
      <c r="AE330" s="38"/>
      <c r="AF330" s="38"/>
    </row>
    <row r="331" spans="1:32" s="51" customFormat="1" ht="45" x14ac:dyDescent="0.25">
      <c r="A331" s="55" t="s">
        <v>17</v>
      </c>
      <c r="B331" s="55" t="s">
        <v>17</v>
      </c>
      <c r="C331" s="55" t="s">
        <v>24</v>
      </c>
      <c r="D331" s="57">
        <v>0</v>
      </c>
      <c r="E331" s="57">
        <v>4</v>
      </c>
      <c r="F331" s="57">
        <v>0</v>
      </c>
      <c r="G331" s="57">
        <v>9</v>
      </c>
      <c r="H331" s="55" t="s">
        <v>17</v>
      </c>
      <c r="I331" s="55" t="s">
        <v>25</v>
      </c>
      <c r="J331" s="55" t="s">
        <v>18</v>
      </c>
      <c r="K331" s="55" t="s">
        <v>17</v>
      </c>
      <c r="L331" s="55" t="s">
        <v>27</v>
      </c>
      <c r="M331" s="55" t="s">
        <v>160</v>
      </c>
      <c r="N331" s="55" t="s">
        <v>17</v>
      </c>
      <c r="O331" s="55" t="s">
        <v>27</v>
      </c>
      <c r="P331" s="55" t="s">
        <v>28</v>
      </c>
      <c r="Q331" s="55" t="s">
        <v>191</v>
      </c>
      <c r="R331" s="56" t="s">
        <v>202</v>
      </c>
      <c r="S331" s="57" t="s">
        <v>53</v>
      </c>
      <c r="T331" s="58"/>
      <c r="U331" s="58"/>
      <c r="V331" s="58">
        <v>189.3</v>
      </c>
      <c r="W331" s="58"/>
      <c r="X331" s="58"/>
      <c r="Y331" s="102"/>
      <c r="Z331" s="59">
        <f t="shared" si="24"/>
        <v>189.3</v>
      </c>
      <c r="AA331" s="57">
        <v>2017</v>
      </c>
      <c r="AB331" s="40"/>
      <c r="AC331" s="74"/>
      <c r="AD331" s="37"/>
      <c r="AE331" s="38"/>
      <c r="AF331" s="38"/>
    </row>
    <row r="332" spans="1:32" s="51" customFormat="1" ht="30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17" t="s">
        <v>204</v>
      </c>
      <c r="S332" s="15" t="s">
        <v>6</v>
      </c>
      <c r="T332" s="8"/>
      <c r="U332" s="8"/>
      <c r="V332" s="8">
        <v>176</v>
      </c>
      <c r="W332" s="8"/>
      <c r="X332" s="8"/>
      <c r="Y332" s="98"/>
      <c r="Z332" s="5">
        <f t="shared" si="24"/>
        <v>176</v>
      </c>
      <c r="AA332" s="15">
        <v>2017</v>
      </c>
      <c r="AB332" s="40"/>
      <c r="AC332" s="74"/>
      <c r="AD332" s="37"/>
      <c r="AE332" s="38"/>
      <c r="AF332" s="38"/>
    </row>
    <row r="333" spans="1:32" s="51" customFormat="1" ht="45" x14ac:dyDescent="0.25">
      <c r="A333" s="55" t="s">
        <v>17</v>
      </c>
      <c r="B333" s="55" t="s">
        <v>17</v>
      </c>
      <c r="C333" s="55" t="s">
        <v>24</v>
      </c>
      <c r="D333" s="57">
        <v>0</v>
      </c>
      <c r="E333" s="57">
        <v>4</v>
      </c>
      <c r="F333" s="57">
        <v>0</v>
      </c>
      <c r="G333" s="57">
        <v>9</v>
      </c>
      <c r="H333" s="55" t="s">
        <v>17</v>
      </c>
      <c r="I333" s="55" t="s">
        <v>25</v>
      </c>
      <c r="J333" s="55" t="s">
        <v>18</v>
      </c>
      <c r="K333" s="55" t="s">
        <v>17</v>
      </c>
      <c r="L333" s="55" t="s">
        <v>17</v>
      </c>
      <c r="M333" s="55" t="s">
        <v>17</v>
      </c>
      <c r="N333" s="55" t="s">
        <v>17</v>
      </c>
      <c r="O333" s="55" t="s">
        <v>17</v>
      </c>
      <c r="P333" s="55" t="s">
        <v>17</v>
      </c>
      <c r="Q333" s="55" t="s">
        <v>17</v>
      </c>
      <c r="R333" s="56" t="s">
        <v>203</v>
      </c>
      <c r="S333" s="57" t="s">
        <v>53</v>
      </c>
      <c r="T333" s="58"/>
      <c r="U333" s="58"/>
      <c r="V333" s="59">
        <f>V334+V335+V336</f>
        <v>994.9</v>
      </c>
      <c r="W333" s="58"/>
      <c r="X333" s="58"/>
      <c r="Y333" s="102"/>
      <c r="Z333" s="59">
        <f t="shared" si="24"/>
        <v>994.9</v>
      </c>
      <c r="AA333" s="57">
        <v>2017</v>
      </c>
      <c r="AB333" s="40"/>
      <c r="AC333" s="74"/>
      <c r="AD333" s="37"/>
      <c r="AE333" s="38"/>
      <c r="AF333" s="38"/>
    </row>
    <row r="334" spans="1:32" s="51" customFormat="1" ht="45" x14ac:dyDescent="0.25">
      <c r="A334" s="55" t="s">
        <v>17</v>
      </c>
      <c r="B334" s="55" t="s">
        <v>17</v>
      </c>
      <c r="C334" s="55" t="s">
        <v>24</v>
      </c>
      <c r="D334" s="57">
        <v>0</v>
      </c>
      <c r="E334" s="57">
        <v>4</v>
      </c>
      <c r="F334" s="57">
        <v>0</v>
      </c>
      <c r="G334" s="57">
        <v>9</v>
      </c>
      <c r="H334" s="55" t="s">
        <v>17</v>
      </c>
      <c r="I334" s="55" t="s">
        <v>25</v>
      </c>
      <c r="J334" s="55" t="s">
        <v>18</v>
      </c>
      <c r="K334" s="55" t="s">
        <v>17</v>
      </c>
      <c r="L334" s="55" t="s">
        <v>27</v>
      </c>
      <c r="M334" s="55" t="s">
        <v>160</v>
      </c>
      <c r="N334" s="55" t="s">
        <v>17</v>
      </c>
      <c r="O334" s="55" t="s">
        <v>27</v>
      </c>
      <c r="P334" s="55" t="s">
        <v>28</v>
      </c>
      <c r="Q334" s="55" t="s">
        <v>183</v>
      </c>
      <c r="R334" s="56" t="s">
        <v>203</v>
      </c>
      <c r="S334" s="57" t="s">
        <v>53</v>
      </c>
      <c r="T334" s="58"/>
      <c r="U334" s="58"/>
      <c r="V334" s="58">
        <v>447</v>
      </c>
      <c r="W334" s="58"/>
      <c r="X334" s="58"/>
      <c r="Y334" s="102"/>
      <c r="Z334" s="59">
        <f t="shared" si="24"/>
        <v>447</v>
      </c>
      <c r="AA334" s="57">
        <v>2017</v>
      </c>
      <c r="AB334" s="40"/>
      <c r="AC334" s="74"/>
      <c r="AD334" s="37"/>
      <c r="AE334" s="38"/>
      <c r="AF334" s="38"/>
    </row>
    <row r="335" spans="1:32" s="51" customFormat="1" ht="45" x14ac:dyDescent="0.25">
      <c r="A335" s="55" t="s">
        <v>17</v>
      </c>
      <c r="B335" s="55" t="s">
        <v>17</v>
      </c>
      <c r="C335" s="55" t="s">
        <v>24</v>
      </c>
      <c r="D335" s="57">
        <v>0</v>
      </c>
      <c r="E335" s="57">
        <v>4</v>
      </c>
      <c r="F335" s="57">
        <v>0</v>
      </c>
      <c r="G335" s="57">
        <v>9</v>
      </c>
      <c r="H335" s="55" t="s">
        <v>17</v>
      </c>
      <c r="I335" s="55" t="s">
        <v>25</v>
      </c>
      <c r="J335" s="55" t="s">
        <v>18</v>
      </c>
      <c r="K335" s="55" t="s">
        <v>17</v>
      </c>
      <c r="L335" s="55" t="s">
        <v>27</v>
      </c>
      <c r="M335" s="55" t="s">
        <v>160</v>
      </c>
      <c r="N335" s="55" t="s">
        <v>17</v>
      </c>
      <c r="O335" s="55" t="s">
        <v>27</v>
      </c>
      <c r="P335" s="55" t="s">
        <v>28</v>
      </c>
      <c r="Q335" s="55" t="s">
        <v>190</v>
      </c>
      <c r="R335" s="56" t="s">
        <v>203</v>
      </c>
      <c r="S335" s="57" t="s">
        <v>53</v>
      </c>
      <c r="T335" s="58"/>
      <c r="U335" s="58"/>
      <c r="V335" s="58">
        <v>150</v>
      </c>
      <c r="W335" s="58"/>
      <c r="X335" s="58"/>
      <c r="Y335" s="102"/>
      <c r="Z335" s="59">
        <f t="shared" si="24"/>
        <v>150</v>
      </c>
      <c r="AA335" s="57">
        <v>2017</v>
      </c>
      <c r="AB335" s="40"/>
      <c r="AC335" s="74"/>
      <c r="AD335" s="37"/>
      <c r="AE335" s="38"/>
      <c r="AF335" s="38"/>
    </row>
    <row r="336" spans="1:32" s="51" customFormat="1" ht="45" x14ac:dyDescent="0.25">
      <c r="A336" s="55" t="s">
        <v>17</v>
      </c>
      <c r="B336" s="55" t="s">
        <v>17</v>
      </c>
      <c r="C336" s="55" t="s">
        <v>24</v>
      </c>
      <c r="D336" s="57">
        <v>0</v>
      </c>
      <c r="E336" s="57">
        <v>4</v>
      </c>
      <c r="F336" s="57">
        <v>0</v>
      </c>
      <c r="G336" s="57">
        <v>9</v>
      </c>
      <c r="H336" s="55" t="s">
        <v>17</v>
      </c>
      <c r="I336" s="55" t="s">
        <v>25</v>
      </c>
      <c r="J336" s="55" t="s">
        <v>18</v>
      </c>
      <c r="K336" s="55" t="s">
        <v>17</v>
      </c>
      <c r="L336" s="55" t="s">
        <v>27</v>
      </c>
      <c r="M336" s="55" t="s">
        <v>160</v>
      </c>
      <c r="N336" s="55" t="s">
        <v>17</v>
      </c>
      <c r="O336" s="55" t="s">
        <v>27</v>
      </c>
      <c r="P336" s="55" t="s">
        <v>28</v>
      </c>
      <c r="Q336" s="55" t="s">
        <v>191</v>
      </c>
      <c r="R336" s="56" t="s">
        <v>203</v>
      </c>
      <c r="S336" s="57" t="s">
        <v>53</v>
      </c>
      <c r="T336" s="58"/>
      <c r="U336" s="58"/>
      <c r="V336" s="58">
        <v>397.9</v>
      </c>
      <c r="W336" s="58"/>
      <c r="X336" s="58"/>
      <c r="Y336" s="102"/>
      <c r="Z336" s="59">
        <f t="shared" si="24"/>
        <v>397.9</v>
      </c>
      <c r="AA336" s="57">
        <v>2017</v>
      </c>
      <c r="AB336" s="40"/>
      <c r="AC336" s="74"/>
      <c r="AD336" s="37"/>
      <c r="AE336" s="38"/>
      <c r="AF336" s="38"/>
    </row>
    <row r="337" spans="1:32" s="51" customFormat="1" ht="60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17" t="s">
        <v>192</v>
      </c>
      <c r="S337" s="15" t="s">
        <v>54</v>
      </c>
      <c r="T337" s="8"/>
      <c r="U337" s="8"/>
      <c r="V337" s="8">
        <v>0.6</v>
      </c>
      <c r="W337" s="8"/>
      <c r="X337" s="8"/>
      <c r="Y337" s="98"/>
      <c r="Z337" s="5">
        <f t="shared" si="24"/>
        <v>0.6</v>
      </c>
      <c r="AA337" s="15">
        <v>2017</v>
      </c>
      <c r="AB337" s="40"/>
      <c r="AC337" s="74"/>
      <c r="AD337" s="37"/>
      <c r="AE337" s="38"/>
      <c r="AF337" s="38"/>
    </row>
    <row r="338" spans="1:32" s="51" customFormat="1" ht="45" x14ac:dyDescent="0.25">
      <c r="A338" s="55" t="s">
        <v>17</v>
      </c>
      <c r="B338" s="55" t="s">
        <v>17</v>
      </c>
      <c r="C338" s="55" t="s">
        <v>29</v>
      </c>
      <c r="D338" s="57">
        <v>0</v>
      </c>
      <c r="E338" s="57">
        <v>4</v>
      </c>
      <c r="F338" s="57">
        <v>0</v>
      </c>
      <c r="G338" s="57">
        <v>9</v>
      </c>
      <c r="H338" s="55" t="s">
        <v>17</v>
      </c>
      <c r="I338" s="55" t="s">
        <v>25</v>
      </c>
      <c r="J338" s="55" t="s">
        <v>18</v>
      </c>
      <c r="K338" s="55" t="s">
        <v>17</v>
      </c>
      <c r="L338" s="55" t="s">
        <v>17</v>
      </c>
      <c r="M338" s="55" t="s">
        <v>17</v>
      </c>
      <c r="N338" s="55" t="s">
        <v>17</v>
      </c>
      <c r="O338" s="55" t="s">
        <v>17</v>
      </c>
      <c r="P338" s="55" t="s">
        <v>17</v>
      </c>
      <c r="Q338" s="55" t="s">
        <v>17</v>
      </c>
      <c r="R338" s="56" t="s">
        <v>205</v>
      </c>
      <c r="S338" s="57" t="s">
        <v>53</v>
      </c>
      <c r="T338" s="58"/>
      <c r="U338" s="58"/>
      <c r="V338" s="59">
        <f>V339+V340+V341</f>
        <v>681.8</v>
      </c>
      <c r="W338" s="58"/>
      <c r="X338" s="58"/>
      <c r="Y338" s="102"/>
      <c r="Z338" s="59">
        <f t="shared" si="24"/>
        <v>681.8</v>
      </c>
      <c r="AA338" s="57">
        <v>2017</v>
      </c>
      <c r="AB338" s="40"/>
      <c r="AC338" s="74"/>
      <c r="AD338" s="37"/>
      <c r="AE338" s="38"/>
      <c r="AF338" s="38"/>
    </row>
    <row r="339" spans="1:32" s="51" customFormat="1" ht="45" x14ac:dyDescent="0.25">
      <c r="A339" s="55" t="s">
        <v>17</v>
      </c>
      <c r="B339" s="55" t="s">
        <v>17</v>
      </c>
      <c r="C339" s="55" t="s">
        <v>29</v>
      </c>
      <c r="D339" s="57">
        <v>0</v>
      </c>
      <c r="E339" s="57">
        <v>4</v>
      </c>
      <c r="F339" s="57">
        <v>0</v>
      </c>
      <c r="G339" s="57">
        <v>9</v>
      </c>
      <c r="H339" s="55" t="s">
        <v>17</v>
      </c>
      <c r="I339" s="55" t="s">
        <v>25</v>
      </c>
      <c r="J339" s="55" t="s">
        <v>18</v>
      </c>
      <c r="K339" s="55" t="s">
        <v>17</v>
      </c>
      <c r="L339" s="55" t="s">
        <v>27</v>
      </c>
      <c r="M339" s="55" t="s">
        <v>160</v>
      </c>
      <c r="N339" s="55" t="s">
        <v>17</v>
      </c>
      <c r="O339" s="55" t="s">
        <v>27</v>
      </c>
      <c r="P339" s="55" t="s">
        <v>28</v>
      </c>
      <c r="Q339" s="55" t="s">
        <v>183</v>
      </c>
      <c r="R339" s="56" t="s">
        <v>205</v>
      </c>
      <c r="S339" s="57" t="s">
        <v>53</v>
      </c>
      <c r="T339" s="58"/>
      <c r="U339" s="58"/>
      <c r="V339" s="58">
        <v>249.1</v>
      </c>
      <c r="W339" s="58"/>
      <c r="X339" s="58"/>
      <c r="Y339" s="102"/>
      <c r="Z339" s="59">
        <f t="shared" si="24"/>
        <v>249.1</v>
      </c>
      <c r="AA339" s="57">
        <v>2017</v>
      </c>
      <c r="AB339" s="40"/>
      <c r="AC339" s="74"/>
      <c r="AD339" s="37"/>
      <c r="AE339" s="38"/>
      <c r="AF339" s="38"/>
    </row>
    <row r="340" spans="1:32" s="51" customFormat="1" ht="45" x14ac:dyDescent="0.25">
      <c r="A340" s="55" t="s">
        <v>17</v>
      </c>
      <c r="B340" s="55" t="s">
        <v>17</v>
      </c>
      <c r="C340" s="55" t="s">
        <v>29</v>
      </c>
      <c r="D340" s="57">
        <v>0</v>
      </c>
      <c r="E340" s="57">
        <v>4</v>
      </c>
      <c r="F340" s="57">
        <v>0</v>
      </c>
      <c r="G340" s="57">
        <v>9</v>
      </c>
      <c r="H340" s="55" t="s">
        <v>17</v>
      </c>
      <c r="I340" s="55" t="s">
        <v>25</v>
      </c>
      <c r="J340" s="55" t="s">
        <v>18</v>
      </c>
      <c r="K340" s="55" t="s">
        <v>17</v>
      </c>
      <c r="L340" s="55" t="s">
        <v>27</v>
      </c>
      <c r="M340" s="55" t="s">
        <v>160</v>
      </c>
      <c r="N340" s="55" t="s">
        <v>17</v>
      </c>
      <c r="O340" s="55" t="s">
        <v>27</v>
      </c>
      <c r="P340" s="55" t="s">
        <v>28</v>
      </c>
      <c r="Q340" s="55" t="s">
        <v>190</v>
      </c>
      <c r="R340" s="56" t="s">
        <v>205</v>
      </c>
      <c r="S340" s="57" t="s">
        <v>53</v>
      </c>
      <c r="T340" s="58"/>
      <c r="U340" s="58"/>
      <c r="V340" s="58">
        <v>160</v>
      </c>
      <c r="W340" s="58"/>
      <c r="X340" s="58"/>
      <c r="Y340" s="102"/>
      <c r="Z340" s="59">
        <f t="shared" si="24"/>
        <v>160</v>
      </c>
      <c r="AA340" s="57">
        <v>2017</v>
      </c>
      <c r="AB340" s="40"/>
      <c r="AC340" s="74"/>
      <c r="AD340" s="37"/>
      <c r="AE340" s="38"/>
      <c r="AF340" s="38"/>
    </row>
    <row r="341" spans="1:32" s="51" customFormat="1" ht="45" x14ac:dyDescent="0.25">
      <c r="A341" s="55" t="s">
        <v>17</v>
      </c>
      <c r="B341" s="55" t="s">
        <v>17</v>
      </c>
      <c r="C341" s="55" t="s">
        <v>29</v>
      </c>
      <c r="D341" s="57">
        <v>0</v>
      </c>
      <c r="E341" s="57">
        <v>4</v>
      </c>
      <c r="F341" s="57">
        <v>0</v>
      </c>
      <c r="G341" s="57">
        <v>9</v>
      </c>
      <c r="H341" s="55" t="s">
        <v>17</v>
      </c>
      <c r="I341" s="55" t="s">
        <v>25</v>
      </c>
      <c r="J341" s="55" t="s">
        <v>18</v>
      </c>
      <c r="K341" s="55" t="s">
        <v>17</v>
      </c>
      <c r="L341" s="55" t="s">
        <v>27</v>
      </c>
      <c r="M341" s="55" t="s">
        <v>160</v>
      </c>
      <c r="N341" s="55" t="s">
        <v>17</v>
      </c>
      <c r="O341" s="55" t="s">
        <v>27</v>
      </c>
      <c r="P341" s="55" t="s">
        <v>28</v>
      </c>
      <c r="Q341" s="55" t="s">
        <v>191</v>
      </c>
      <c r="R341" s="56" t="s">
        <v>205</v>
      </c>
      <c r="S341" s="57" t="s">
        <v>53</v>
      </c>
      <c r="T341" s="58"/>
      <c r="U341" s="58"/>
      <c r="V341" s="58">
        <v>272.7</v>
      </c>
      <c r="W341" s="58"/>
      <c r="X341" s="58"/>
      <c r="Y341" s="102"/>
      <c r="Z341" s="59">
        <f t="shared" si="24"/>
        <v>272.7</v>
      </c>
      <c r="AA341" s="57">
        <v>2017</v>
      </c>
      <c r="AB341" s="40"/>
      <c r="AC341" s="74"/>
      <c r="AD341" s="37"/>
      <c r="AE341" s="38"/>
      <c r="AF341" s="38"/>
    </row>
    <row r="342" spans="1:32" s="51" customFormat="1" ht="30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17" t="s">
        <v>207</v>
      </c>
      <c r="S342" s="15" t="s">
        <v>54</v>
      </c>
      <c r="T342" s="8"/>
      <c r="U342" s="8"/>
      <c r="V342" s="8">
        <v>1</v>
      </c>
      <c r="W342" s="8"/>
      <c r="X342" s="8"/>
      <c r="Y342" s="98"/>
      <c r="Z342" s="5">
        <f t="shared" si="24"/>
        <v>1</v>
      </c>
      <c r="AA342" s="15">
        <v>2017</v>
      </c>
      <c r="AB342" s="40"/>
      <c r="AC342" s="74"/>
      <c r="AD342" s="37"/>
      <c r="AE342" s="38"/>
      <c r="AF342" s="38"/>
    </row>
    <row r="343" spans="1:32" s="51" customFormat="1" ht="45" x14ac:dyDescent="0.25">
      <c r="A343" s="55" t="s">
        <v>17</v>
      </c>
      <c r="B343" s="55" t="s">
        <v>17</v>
      </c>
      <c r="C343" s="55" t="s">
        <v>29</v>
      </c>
      <c r="D343" s="57">
        <v>0</v>
      </c>
      <c r="E343" s="57">
        <v>4</v>
      </c>
      <c r="F343" s="57">
        <v>0</v>
      </c>
      <c r="G343" s="57">
        <v>9</v>
      </c>
      <c r="H343" s="55" t="s">
        <v>17</v>
      </c>
      <c r="I343" s="55" t="s">
        <v>25</v>
      </c>
      <c r="J343" s="55" t="s">
        <v>18</v>
      </c>
      <c r="K343" s="55" t="s">
        <v>17</v>
      </c>
      <c r="L343" s="55" t="s">
        <v>17</v>
      </c>
      <c r="M343" s="55" t="s">
        <v>17</v>
      </c>
      <c r="N343" s="55" t="s">
        <v>17</v>
      </c>
      <c r="O343" s="55" t="s">
        <v>17</v>
      </c>
      <c r="P343" s="55" t="s">
        <v>17</v>
      </c>
      <c r="Q343" s="55" t="s">
        <v>17</v>
      </c>
      <c r="R343" s="56" t="s">
        <v>206</v>
      </c>
      <c r="S343" s="57" t="s">
        <v>53</v>
      </c>
      <c r="T343" s="58"/>
      <c r="U343" s="58"/>
      <c r="V343" s="59">
        <f>V344+V345+V346</f>
        <v>1168.2</v>
      </c>
      <c r="W343" s="58"/>
      <c r="X343" s="58"/>
      <c r="Y343" s="102"/>
      <c r="Z343" s="59">
        <f t="shared" si="24"/>
        <v>1168.2</v>
      </c>
      <c r="AA343" s="57">
        <v>2017</v>
      </c>
      <c r="AB343" s="40"/>
      <c r="AC343" s="74"/>
      <c r="AD343" s="37"/>
      <c r="AE343" s="38"/>
      <c r="AF343" s="38"/>
    </row>
    <row r="344" spans="1:32" s="51" customFormat="1" ht="45" x14ac:dyDescent="0.25">
      <c r="A344" s="55" t="s">
        <v>17</v>
      </c>
      <c r="B344" s="55" t="s">
        <v>17</v>
      </c>
      <c r="C344" s="55" t="s">
        <v>29</v>
      </c>
      <c r="D344" s="57">
        <v>0</v>
      </c>
      <c r="E344" s="57">
        <v>4</v>
      </c>
      <c r="F344" s="57">
        <v>0</v>
      </c>
      <c r="G344" s="57">
        <v>9</v>
      </c>
      <c r="H344" s="55" t="s">
        <v>17</v>
      </c>
      <c r="I344" s="55" t="s">
        <v>25</v>
      </c>
      <c r="J344" s="55" t="s">
        <v>18</v>
      </c>
      <c r="K344" s="55" t="s">
        <v>17</v>
      </c>
      <c r="L344" s="55" t="s">
        <v>27</v>
      </c>
      <c r="M344" s="55" t="s">
        <v>160</v>
      </c>
      <c r="N344" s="55" t="s">
        <v>17</v>
      </c>
      <c r="O344" s="55" t="s">
        <v>27</v>
      </c>
      <c r="P344" s="55" t="s">
        <v>28</v>
      </c>
      <c r="Q344" s="55" t="s">
        <v>183</v>
      </c>
      <c r="R344" s="56" t="s">
        <v>206</v>
      </c>
      <c r="S344" s="57" t="s">
        <v>53</v>
      </c>
      <c r="T344" s="58"/>
      <c r="U344" s="58"/>
      <c r="V344" s="58">
        <v>500</v>
      </c>
      <c r="W344" s="58"/>
      <c r="X344" s="58"/>
      <c r="Y344" s="102"/>
      <c r="Z344" s="59">
        <f t="shared" si="24"/>
        <v>500</v>
      </c>
      <c r="AA344" s="57">
        <v>2017</v>
      </c>
      <c r="AB344" s="40"/>
      <c r="AC344" s="74"/>
      <c r="AD344" s="37"/>
      <c r="AE344" s="38"/>
      <c r="AF344" s="38"/>
    </row>
    <row r="345" spans="1:32" s="51" customFormat="1" ht="45" x14ac:dyDescent="0.25">
      <c r="A345" s="55" t="s">
        <v>17</v>
      </c>
      <c r="B345" s="55" t="s">
        <v>17</v>
      </c>
      <c r="C345" s="55" t="s">
        <v>29</v>
      </c>
      <c r="D345" s="57">
        <v>0</v>
      </c>
      <c r="E345" s="57">
        <v>4</v>
      </c>
      <c r="F345" s="57">
        <v>0</v>
      </c>
      <c r="G345" s="57">
        <v>9</v>
      </c>
      <c r="H345" s="55" t="s">
        <v>17</v>
      </c>
      <c r="I345" s="55" t="s">
        <v>25</v>
      </c>
      <c r="J345" s="55" t="s">
        <v>18</v>
      </c>
      <c r="K345" s="55" t="s">
        <v>17</v>
      </c>
      <c r="L345" s="55" t="s">
        <v>27</v>
      </c>
      <c r="M345" s="55" t="s">
        <v>160</v>
      </c>
      <c r="N345" s="55" t="s">
        <v>17</v>
      </c>
      <c r="O345" s="55" t="s">
        <v>27</v>
      </c>
      <c r="P345" s="55" t="s">
        <v>28</v>
      </c>
      <c r="Q345" s="55" t="s">
        <v>190</v>
      </c>
      <c r="R345" s="56" t="s">
        <v>206</v>
      </c>
      <c r="S345" s="57" t="s">
        <v>53</v>
      </c>
      <c r="T345" s="58"/>
      <c r="U345" s="58"/>
      <c r="V345" s="58">
        <v>268.2</v>
      </c>
      <c r="W345" s="58"/>
      <c r="X345" s="58"/>
      <c r="Y345" s="102"/>
      <c r="Z345" s="59">
        <f t="shared" si="24"/>
        <v>268.2</v>
      </c>
      <c r="AA345" s="57">
        <v>2017</v>
      </c>
      <c r="AB345" s="40"/>
      <c r="AC345" s="74"/>
      <c r="AD345" s="37"/>
      <c r="AE345" s="38"/>
      <c r="AF345" s="38"/>
    </row>
    <row r="346" spans="1:32" s="51" customFormat="1" ht="45" x14ac:dyDescent="0.25">
      <c r="A346" s="55" t="s">
        <v>17</v>
      </c>
      <c r="B346" s="55" t="s">
        <v>17</v>
      </c>
      <c r="C346" s="55" t="s">
        <v>29</v>
      </c>
      <c r="D346" s="57">
        <v>0</v>
      </c>
      <c r="E346" s="57">
        <v>4</v>
      </c>
      <c r="F346" s="57">
        <v>0</v>
      </c>
      <c r="G346" s="57">
        <v>9</v>
      </c>
      <c r="H346" s="55" t="s">
        <v>17</v>
      </c>
      <c r="I346" s="55" t="s">
        <v>25</v>
      </c>
      <c r="J346" s="55" t="s">
        <v>18</v>
      </c>
      <c r="K346" s="55" t="s">
        <v>17</v>
      </c>
      <c r="L346" s="55" t="s">
        <v>27</v>
      </c>
      <c r="M346" s="55" t="s">
        <v>160</v>
      </c>
      <c r="N346" s="55" t="s">
        <v>17</v>
      </c>
      <c r="O346" s="55" t="s">
        <v>27</v>
      </c>
      <c r="P346" s="55" t="s">
        <v>28</v>
      </c>
      <c r="Q346" s="55" t="s">
        <v>191</v>
      </c>
      <c r="R346" s="56" t="s">
        <v>206</v>
      </c>
      <c r="S346" s="57" t="s">
        <v>53</v>
      </c>
      <c r="T346" s="58"/>
      <c r="U346" s="58"/>
      <c r="V346" s="58">
        <v>400</v>
      </c>
      <c r="W346" s="58"/>
      <c r="X346" s="58"/>
      <c r="Y346" s="102"/>
      <c r="Z346" s="59">
        <f t="shared" si="24"/>
        <v>400</v>
      </c>
      <c r="AA346" s="57">
        <v>2017</v>
      </c>
      <c r="AB346" s="40"/>
      <c r="AC346" s="74"/>
      <c r="AD346" s="37"/>
      <c r="AE346" s="38"/>
      <c r="AF346" s="38"/>
    </row>
    <row r="347" spans="1:32" s="51" customFormat="1" ht="30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17" t="s">
        <v>207</v>
      </c>
      <c r="S347" s="15" t="s">
        <v>54</v>
      </c>
      <c r="T347" s="8"/>
      <c r="U347" s="8"/>
      <c r="V347" s="8">
        <v>1</v>
      </c>
      <c r="W347" s="8"/>
      <c r="X347" s="8"/>
      <c r="Y347" s="98"/>
      <c r="Z347" s="5">
        <f t="shared" si="24"/>
        <v>1</v>
      </c>
      <c r="AA347" s="15">
        <v>2017</v>
      </c>
      <c r="AB347" s="40"/>
      <c r="AC347" s="74"/>
      <c r="AD347" s="37"/>
      <c r="AE347" s="38"/>
      <c r="AF347" s="38"/>
    </row>
    <row r="348" spans="1:32" ht="30" customHeight="1" x14ac:dyDescent="0.25">
      <c r="A348" s="47"/>
      <c r="B348" s="47"/>
      <c r="C348" s="47"/>
      <c r="D348" s="47" t="s">
        <v>17</v>
      </c>
      <c r="E348" s="47" t="s">
        <v>27</v>
      </c>
      <c r="F348" s="47" t="s">
        <v>17</v>
      </c>
      <c r="G348" s="47" t="s">
        <v>25</v>
      </c>
      <c r="H348" s="47" t="s">
        <v>17</v>
      </c>
      <c r="I348" s="47" t="s">
        <v>25</v>
      </c>
      <c r="J348" s="47" t="s">
        <v>19</v>
      </c>
      <c r="K348" s="47" t="s">
        <v>17</v>
      </c>
      <c r="L348" s="47" t="s">
        <v>17</v>
      </c>
      <c r="M348" s="47" t="s">
        <v>17</v>
      </c>
      <c r="N348" s="47" t="s">
        <v>17</v>
      </c>
      <c r="O348" s="47" t="s">
        <v>17</v>
      </c>
      <c r="P348" s="47" t="s">
        <v>17</v>
      </c>
      <c r="Q348" s="47" t="s">
        <v>17</v>
      </c>
      <c r="R348" s="48" t="s">
        <v>123</v>
      </c>
      <c r="S348" s="7" t="s">
        <v>53</v>
      </c>
      <c r="T348" s="3">
        <f t="shared" ref="T348:Z348" si="25">T349</f>
        <v>613664.9</v>
      </c>
      <c r="U348" s="3">
        <f t="shared" si="25"/>
        <v>343332.7</v>
      </c>
      <c r="V348" s="3">
        <f t="shared" si="25"/>
        <v>306890.5</v>
      </c>
      <c r="W348" s="3">
        <f t="shared" si="25"/>
        <v>261551.80000000002</v>
      </c>
      <c r="X348" s="3">
        <f t="shared" si="25"/>
        <v>316652.09999999998</v>
      </c>
      <c r="Y348" s="3">
        <f t="shared" si="25"/>
        <v>50000</v>
      </c>
      <c r="Z348" s="3">
        <f t="shared" si="25"/>
        <v>1892092</v>
      </c>
      <c r="AA348" s="7">
        <v>2020</v>
      </c>
    </row>
    <row r="349" spans="1:32" ht="42.75" x14ac:dyDescent="0.25">
      <c r="A349" s="20"/>
      <c r="B349" s="20"/>
      <c r="C349" s="20"/>
      <c r="D349" s="20">
        <v>0</v>
      </c>
      <c r="E349" s="20">
        <v>4</v>
      </c>
      <c r="F349" s="20">
        <v>0</v>
      </c>
      <c r="G349" s="20">
        <v>8</v>
      </c>
      <c r="H349" s="20">
        <v>0</v>
      </c>
      <c r="I349" s="49" t="s">
        <v>25</v>
      </c>
      <c r="J349" s="49" t="s">
        <v>19</v>
      </c>
      <c r="K349" s="49" t="s">
        <v>17</v>
      </c>
      <c r="L349" s="49" t="s">
        <v>18</v>
      </c>
      <c r="M349" s="49" t="s">
        <v>17</v>
      </c>
      <c r="N349" s="49" t="s">
        <v>17</v>
      </c>
      <c r="O349" s="49" t="s">
        <v>17</v>
      </c>
      <c r="P349" s="49" t="s">
        <v>17</v>
      </c>
      <c r="Q349" s="49" t="s">
        <v>17</v>
      </c>
      <c r="R349" s="50" t="s">
        <v>23</v>
      </c>
      <c r="S349" s="26" t="s">
        <v>53</v>
      </c>
      <c r="T349" s="16">
        <f>T352+T354+T356+T375+T381</f>
        <v>613664.9</v>
      </c>
      <c r="U349" s="16">
        <f>U352+U354+U356+U375+U381+U390</f>
        <v>343332.7</v>
      </c>
      <c r="V349" s="16">
        <f>V352+V354+V356+V375+V382+V390</f>
        <v>306890.5</v>
      </c>
      <c r="W349" s="16">
        <f>W352+W354+W356+W376+W382+W390</f>
        <v>261551.80000000002</v>
      </c>
      <c r="X349" s="16">
        <f>X381+X390</f>
        <v>316652.09999999998</v>
      </c>
      <c r="Y349" s="16">
        <f>Y352+Y354+Y356+Y376+Y382+Y390</f>
        <v>50000</v>
      </c>
      <c r="Z349" s="16">
        <f>Z352+Z354+Z356+Z375+Z381+Z390</f>
        <v>1892092</v>
      </c>
      <c r="AA349" s="26">
        <v>2020</v>
      </c>
    </row>
    <row r="350" spans="1:32" s="22" customFormat="1" ht="27.6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7" t="s">
        <v>124</v>
      </c>
      <c r="S350" s="15" t="s">
        <v>55</v>
      </c>
      <c r="T350" s="8">
        <v>32718</v>
      </c>
      <c r="U350" s="8">
        <v>19505</v>
      </c>
      <c r="V350" s="8">
        <v>21910.6</v>
      </c>
      <c r="W350" s="8">
        <v>21885.1</v>
      </c>
      <c r="X350" s="8">
        <v>17100</v>
      </c>
      <c r="Y350" s="8">
        <v>6000</v>
      </c>
      <c r="Z350" s="5">
        <f>T350+U350+V350+W350+X350+Y350</f>
        <v>119118.70000000001</v>
      </c>
      <c r="AA350" s="15">
        <v>2020</v>
      </c>
      <c r="AB350" s="40"/>
      <c r="AC350" s="72"/>
      <c r="AD350" s="40"/>
      <c r="AE350" s="1"/>
      <c r="AF350" s="1"/>
    </row>
    <row r="351" spans="1:32" s="22" customFormat="1" ht="30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7" t="s">
        <v>247</v>
      </c>
      <c r="S351" s="15" t="s">
        <v>48</v>
      </c>
      <c r="T351" s="21">
        <f>T364+T365+T366+T379</f>
        <v>10</v>
      </c>
      <c r="U351" s="21">
        <f>U364+U365+U366+U379</f>
        <v>3</v>
      </c>
      <c r="V351" s="21"/>
      <c r="W351" s="21"/>
      <c r="X351" s="21"/>
      <c r="Y351" s="99"/>
      <c r="Z351" s="6">
        <f>Z364+Z365+Z366+Z379</f>
        <v>13</v>
      </c>
      <c r="AA351" s="15">
        <v>2016</v>
      </c>
      <c r="AB351" s="40"/>
      <c r="AC351" s="72"/>
      <c r="AD351" s="40"/>
      <c r="AE351" s="1"/>
      <c r="AF351" s="1"/>
    </row>
    <row r="352" spans="1:32" ht="45" x14ac:dyDescent="0.25">
      <c r="A352" s="57">
        <v>0</v>
      </c>
      <c r="B352" s="57">
        <v>1</v>
      </c>
      <c r="C352" s="57">
        <v>2</v>
      </c>
      <c r="D352" s="57">
        <v>0</v>
      </c>
      <c r="E352" s="57">
        <v>4</v>
      </c>
      <c r="F352" s="57">
        <v>0</v>
      </c>
      <c r="G352" s="57">
        <v>8</v>
      </c>
      <c r="H352" s="57">
        <v>0</v>
      </c>
      <c r="I352" s="57">
        <v>8</v>
      </c>
      <c r="J352" s="55" t="s">
        <v>19</v>
      </c>
      <c r="K352" s="55" t="s">
        <v>17</v>
      </c>
      <c r="L352" s="55" t="s">
        <v>18</v>
      </c>
      <c r="M352" s="55" t="s">
        <v>17</v>
      </c>
      <c r="N352" s="55" t="s">
        <v>17</v>
      </c>
      <c r="O352" s="55"/>
      <c r="P352" s="55"/>
      <c r="Q352" s="55"/>
      <c r="R352" s="56" t="s">
        <v>125</v>
      </c>
      <c r="S352" s="57" t="s">
        <v>53</v>
      </c>
      <c r="T352" s="58">
        <f>58149+62051+8731</f>
        <v>128931</v>
      </c>
      <c r="U352" s="58"/>
      <c r="V352" s="58"/>
      <c r="W352" s="58"/>
      <c r="X352" s="58"/>
      <c r="Y352" s="102"/>
      <c r="Z352" s="59">
        <f>T352+U352+V352+W352+X352+Y352</f>
        <v>128931</v>
      </c>
      <c r="AA352" s="57">
        <v>2015</v>
      </c>
    </row>
    <row r="353" spans="1:32" ht="30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17" t="s">
        <v>126</v>
      </c>
      <c r="S353" s="15" t="s">
        <v>4</v>
      </c>
      <c r="T353" s="21">
        <v>100</v>
      </c>
      <c r="U353" s="21"/>
      <c r="V353" s="21"/>
      <c r="W353" s="21"/>
      <c r="X353" s="21"/>
      <c r="Y353" s="99"/>
      <c r="Z353" s="6">
        <v>100</v>
      </c>
      <c r="AA353" s="15">
        <v>2015</v>
      </c>
    </row>
    <row r="354" spans="1:32" s="22" customFormat="1" ht="44.25" x14ac:dyDescent="0.25">
      <c r="A354" s="57">
        <v>0</v>
      </c>
      <c r="B354" s="57">
        <v>1</v>
      </c>
      <c r="C354" s="57">
        <v>2</v>
      </c>
      <c r="D354" s="57">
        <v>0</v>
      </c>
      <c r="E354" s="57">
        <v>4</v>
      </c>
      <c r="F354" s="57">
        <v>0</v>
      </c>
      <c r="G354" s="57">
        <v>8</v>
      </c>
      <c r="H354" s="57">
        <v>0</v>
      </c>
      <c r="I354" s="57">
        <v>8</v>
      </c>
      <c r="J354" s="55" t="s">
        <v>19</v>
      </c>
      <c r="K354" s="55" t="s">
        <v>17</v>
      </c>
      <c r="L354" s="55" t="s">
        <v>18</v>
      </c>
      <c r="M354" s="55" t="s">
        <v>17</v>
      </c>
      <c r="N354" s="55" t="s">
        <v>17</v>
      </c>
      <c r="O354" s="55"/>
      <c r="P354" s="55"/>
      <c r="Q354" s="55"/>
      <c r="R354" s="56" t="s">
        <v>127</v>
      </c>
      <c r="S354" s="57" t="s">
        <v>53</v>
      </c>
      <c r="T354" s="58">
        <f>10000+29791+34000+21269</f>
        <v>95060</v>
      </c>
      <c r="U354" s="58"/>
      <c r="V354" s="58"/>
      <c r="W354" s="58"/>
      <c r="X354" s="58"/>
      <c r="Y354" s="102"/>
      <c r="Z354" s="59">
        <f>T354+U354+V354+W354+X354+Y354</f>
        <v>95060</v>
      </c>
      <c r="AA354" s="57">
        <v>2015</v>
      </c>
      <c r="AB354" s="40"/>
      <c r="AC354" s="72"/>
      <c r="AD354" s="40"/>
      <c r="AE354" s="1"/>
      <c r="AF354" s="1"/>
    </row>
    <row r="355" spans="1:32" ht="30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17" t="s">
        <v>128</v>
      </c>
      <c r="S355" s="15" t="s">
        <v>4</v>
      </c>
      <c r="T355" s="21">
        <v>100</v>
      </c>
      <c r="U355" s="21"/>
      <c r="V355" s="21"/>
      <c r="W355" s="21"/>
      <c r="X355" s="21"/>
      <c r="Y355" s="99"/>
      <c r="Z355" s="6">
        <v>100</v>
      </c>
      <c r="AA355" s="15">
        <v>2015</v>
      </c>
    </row>
    <row r="356" spans="1:32" ht="30" x14ac:dyDescent="0.25">
      <c r="A356" s="55"/>
      <c r="B356" s="55"/>
      <c r="C356" s="55"/>
      <c r="D356" s="55" t="s">
        <v>17</v>
      </c>
      <c r="E356" s="55" t="s">
        <v>27</v>
      </c>
      <c r="F356" s="55" t="s">
        <v>17</v>
      </c>
      <c r="G356" s="55" t="s">
        <v>25</v>
      </c>
      <c r="H356" s="55" t="s">
        <v>17</v>
      </c>
      <c r="I356" s="55" t="s">
        <v>25</v>
      </c>
      <c r="J356" s="55" t="s">
        <v>19</v>
      </c>
      <c r="K356" s="55" t="s">
        <v>17</v>
      </c>
      <c r="L356" s="55" t="s">
        <v>17</v>
      </c>
      <c r="M356" s="55" t="s">
        <v>17</v>
      </c>
      <c r="N356" s="55" t="s">
        <v>17</v>
      </c>
      <c r="O356" s="55" t="s">
        <v>17</v>
      </c>
      <c r="P356" s="55" t="s">
        <v>17</v>
      </c>
      <c r="Q356" s="55" t="s">
        <v>17</v>
      </c>
      <c r="R356" s="56" t="s">
        <v>44</v>
      </c>
      <c r="S356" s="57" t="s">
        <v>53</v>
      </c>
      <c r="T356" s="59">
        <f>T357+T358+T359+T360</f>
        <v>239550</v>
      </c>
      <c r="U356" s="59">
        <f>U361+U362+U363</f>
        <v>4377.1000000000004</v>
      </c>
      <c r="V356" s="59"/>
      <c r="W356" s="59"/>
      <c r="X356" s="59"/>
      <c r="Y356" s="101"/>
      <c r="Z356" s="59">
        <f t="shared" ref="Z356:Z366" si="26">T356+U356+V356+W356+X356+Y356</f>
        <v>243927.1</v>
      </c>
      <c r="AA356" s="57">
        <v>2016</v>
      </c>
    </row>
    <row r="357" spans="1:32" ht="30" x14ac:dyDescent="0.25">
      <c r="A357" s="55" t="s">
        <v>17</v>
      </c>
      <c r="B357" s="55" t="s">
        <v>18</v>
      </c>
      <c r="C357" s="55" t="s">
        <v>19</v>
      </c>
      <c r="D357" s="55" t="s">
        <v>17</v>
      </c>
      <c r="E357" s="55" t="s">
        <v>27</v>
      </c>
      <c r="F357" s="55" t="s">
        <v>17</v>
      </c>
      <c r="G357" s="55" t="s">
        <v>25</v>
      </c>
      <c r="H357" s="55" t="s">
        <v>17</v>
      </c>
      <c r="I357" s="55" t="s">
        <v>25</v>
      </c>
      <c r="J357" s="55" t="s">
        <v>19</v>
      </c>
      <c r="K357" s="55" t="s">
        <v>17</v>
      </c>
      <c r="L357" s="55" t="s">
        <v>18</v>
      </c>
      <c r="M357" s="55" t="s">
        <v>17</v>
      </c>
      <c r="N357" s="55" t="s">
        <v>18</v>
      </c>
      <c r="O357" s="55"/>
      <c r="P357" s="55"/>
      <c r="Q357" s="55"/>
      <c r="R357" s="56" t="s">
        <v>44</v>
      </c>
      <c r="S357" s="57" t="s">
        <v>53</v>
      </c>
      <c r="T357" s="58">
        <f>90000+2250</f>
        <v>92250</v>
      </c>
      <c r="U357" s="58"/>
      <c r="V357" s="58"/>
      <c r="W357" s="58"/>
      <c r="X357" s="58"/>
      <c r="Y357" s="102"/>
      <c r="Z357" s="59">
        <f t="shared" si="26"/>
        <v>92250</v>
      </c>
      <c r="AA357" s="57">
        <v>2015</v>
      </c>
    </row>
    <row r="358" spans="1:32" ht="30" x14ac:dyDescent="0.25">
      <c r="A358" s="55" t="s">
        <v>17</v>
      </c>
      <c r="B358" s="55" t="s">
        <v>18</v>
      </c>
      <c r="C358" s="55" t="s">
        <v>19</v>
      </c>
      <c r="D358" s="55" t="s">
        <v>17</v>
      </c>
      <c r="E358" s="55" t="s">
        <v>27</v>
      </c>
      <c r="F358" s="55" t="s">
        <v>17</v>
      </c>
      <c r="G358" s="55" t="s">
        <v>25</v>
      </c>
      <c r="H358" s="55" t="s">
        <v>17</v>
      </c>
      <c r="I358" s="55" t="s">
        <v>25</v>
      </c>
      <c r="J358" s="55" t="s">
        <v>19</v>
      </c>
      <c r="K358" s="55" t="s">
        <v>33</v>
      </c>
      <c r="L358" s="55" t="s">
        <v>29</v>
      </c>
      <c r="M358" s="55" t="s">
        <v>28</v>
      </c>
      <c r="N358" s="55" t="s">
        <v>19</v>
      </c>
      <c r="O358" s="55"/>
      <c r="P358" s="55"/>
      <c r="Q358" s="55"/>
      <c r="R358" s="56" t="s">
        <v>44</v>
      </c>
      <c r="S358" s="57" t="s">
        <v>53</v>
      </c>
      <c r="T358" s="58">
        <f>60000+74550</f>
        <v>134550</v>
      </c>
      <c r="U358" s="58"/>
      <c r="V358" s="58"/>
      <c r="W358" s="58"/>
      <c r="X358" s="58"/>
      <c r="Y358" s="102"/>
      <c r="Z358" s="59">
        <f t="shared" si="26"/>
        <v>134550</v>
      </c>
      <c r="AA358" s="57">
        <v>2015</v>
      </c>
    </row>
    <row r="359" spans="1:32" ht="30" x14ac:dyDescent="0.25">
      <c r="A359" s="55" t="s">
        <v>17</v>
      </c>
      <c r="B359" s="55" t="s">
        <v>18</v>
      </c>
      <c r="C359" s="55" t="s">
        <v>19</v>
      </c>
      <c r="D359" s="55" t="s">
        <v>17</v>
      </c>
      <c r="E359" s="55" t="s">
        <v>27</v>
      </c>
      <c r="F359" s="55" t="s">
        <v>17</v>
      </c>
      <c r="G359" s="55" t="s">
        <v>25</v>
      </c>
      <c r="H359" s="55" t="s">
        <v>17</v>
      </c>
      <c r="I359" s="55" t="s">
        <v>25</v>
      </c>
      <c r="J359" s="55" t="s">
        <v>19</v>
      </c>
      <c r="K359" s="55" t="s">
        <v>24</v>
      </c>
      <c r="L359" s="55" t="s">
        <v>17</v>
      </c>
      <c r="M359" s="55" t="s">
        <v>19</v>
      </c>
      <c r="N359" s="55" t="s">
        <v>33</v>
      </c>
      <c r="O359" s="55"/>
      <c r="P359" s="55"/>
      <c r="Q359" s="55"/>
      <c r="R359" s="56" t="s">
        <v>44</v>
      </c>
      <c r="S359" s="57" t="s">
        <v>53</v>
      </c>
      <c r="T359" s="58">
        <v>10500</v>
      </c>
      <c r="U359" s="58"/>
      <c r="V359" s="58"/>
      <c r="W359" s="58"/>
      <c r="X359" s="58"/>
      <c r="Y359" s="102"/>
      <c r="Z359" s="59">
        <f>T359+U359+V359+W359+X359+Y359</f>
        <v>10500</v>
      </c>
      <c r="AA359" s="57">
        <v>2015</v>
      </c>
    </row>
    <row r="360" spans="1:32" ht="30" x14ac:dyDescent="0.25">
      <c r="A360" s="55" t="s">
        <v>17</v>
      </c>
      <c r="B360" s="55" t="s">
        <v>18</v>
      </c>
      <c r="C360" s="55" t="s">
        <v>19</v>
      </c>
      <c r="D360" s="55" t="s">
        <v>17</v>
      </c>
      <c r="E360" s="55" t="s">
        <v>27</v>
      </c>
      <c r="F360" s="55" t="s">
        <v>17</v>
      </c>
      <c r="G360" s="55" t="s">
        <v>25</v>
      </c>
      <c r="H360" s="55" t="s">
        <v>17</v>
      </c>
      <c r="I360" s="55" t="s">
        <v>25</v>
      </c>
      <c r="J360" s="55" t="s">
        <v>19</v>
      </c>
      <c r="K360" s="55" t="s">
        <v>33</v>
      </c>
      <c r="L360" s="55" t="s">
        <v>27</v>
      </c>
      <c r="M360" s="55" t="s">
        <v>29</v>
      </c>
      <c r="N360" s="55" t="s">
        <v>19</v>
      </c>
      <c r="O360" s="55"/>
      <c r="P360" s="55"/>
      <c r="Q360" s="55"/>
      <c r="R360" s="56" t="s">
        <v>44</v>
      </c>
      <c r="S360" s="57" t="s">
        <v>53</v>
      </c>
      <c r="T360" s="58">
        <v>2250</v>
      </c>
      <c r="U360" s="58"/>
      <c r="V360" s="58"/>
      <c r="W360" s="58"/>
      <c r="X360" s="58"/>
      <c r="Y360" s="102"/>
      <c r="Z360" s="59">
        <f>T360+U360+V360+W360+X360+Y360</f>
        <v>2250</v>
      </c>
      <c r="AA360" s="57">
        <v>2015</v>
      </c>
    </row>
    <row r="361" spans="1:32" ht="30" x14ac:dyDescent="0.25">
      <c r="A361" s="55" t="s">
        <v>17</v>
      </c>
      <c r="B361" s="55" t="s">
        <v>18</v>
      </c>
      <c r="C361" s="55" t="s">
        <v>25</v>
      </c>
      <c r="D361" s="55" t="s">
        <v>17</v>
      </c>
      <c r="E361" s="55" t="s">
        <v>27</v>
      </c>
      <c r="F361" s="55" t="s">
        <v>17</v>
      </c>
      <c r="G361" s="55" t="s">
        <v>25</v>
      </c>
      <c r="H361" s="55" t="s">
        <v>17</v>
      </c>
      <c r="I361" s="55" t="s">
        <v>25</v>
      </c>
      <c r="J361" s="55" t="s">
        <v>19</v>
      </c>
      <c r="K361" s="55" t="s">
        <v>17</v>
      </c>
      <c r="L361" s="55" t="s">
        <v>18</v>
      </c>
      <c r="M361" s="55" t="s">
        <v>24</v>
      </c>
      <c r="N361" s="55" t="s">
        <v>17</v>
      </c>
      <c r="O361" s="55" t="s">
        <v>19</v>
      </c>
      <c r="P361" s="55" t="s">
        <v>33</v>
      </c>
      <c r="Q361" s="55" t="s">
        <v>184</v>
      </c>
      <c r="R361" s="56" t="s">
        <v>44</v>
      </c>
      <c r="S361" s="57" t="s">
        <v>53</v>
      </c>
      <c r="T361" s="58"/>
      <c r="U361" s="58">
        <v>3063.9</v>
      </c>
      <c r="V361" s="58"/>
      <c r="W361" s="58"/>
      <c r="X361" s="58"/>
      <c r="Y361" s="102"/>
      <c r="Z361" s="59">
        <f>T361+U361+V361+W361+X361+Y361</f>
        <v>3063.9</v>
      </c>
      <c r="AA361" s="57">
        <v>2016</v>
      </c>
    </row>
    <row r="362" spans="1:32" ht="30" x14ac:dyDescent="0.25">
      <c r="A362" s="55" t="s">
        <v>17</v>
      </c>
      <c r="B362" s="55" t="s">
        <v>18</v>
      </c>
      <c r="C362" s="55" t="s">
        <v>25</v>
      </c>
      <c r="D362" s="55" t="s">
        <v>17</v>
      </c>
      <c r="E362" s="55" t="s">
        <v>27</v>
      </c>
      <c r="F362" s="55" t="s">
        <v>17</v>
      </c>
      <c r="G362" s="55" t="s">
        <v>25</v>
      </c>
      <c r="H362" s="55" t="s">
        <v>17</v>
      </c>
      <c r="I362" s="55" t="s">
        <v>25</v>
      </c>
      <c r="J362" s="55" t="s">
        <v>19</v>
      </c>
      <c r="K362" s="55" t="s">
        <v>17</v>
      </c>
      <c r="L362" s="55" t="s">
        <v>18</v>
      </c>
      <c r="M362" s="55" t="s">
        <v>185</v>
      </c>
      <c r="N362" s="55" t="s">
        <v>17</v>
      </c>
      <c r="O362" s="55" t="s">
        <v>19</v>
      </c>
      <c r="P362" s="55" t="s">
        <v>33</v>
      </c>
      <c r="Q362" s="55" t="s">
        <v>184</v>
      </c>
      <c r="R362" s="56" t="s">
        <v>44</v>
      </c>
      <c r="S362" s="57" t="s">
        <v>53</v>
      </c>
      <c r="T362" s="58"/>
      <c r="U362" s="58">
        <v>656.6</v>
      </c>
      <c r="V362" s="58"/>
      <c r="W362" s="58"/>
      <c r="X362" s="58"/>
      <c r="Y362" s="102"/>
      <c r="Z362" s="59">
        <f>T362+U362+V362+W362+X362+Y362</f>
        <v>656.6</v>
      </c>
      <c r="AA362" s="57">
        <v>2016</v>
      </c>
    </row>
    <row r="363" spans="1:32" ht="30" x14ac:dyDescent="0.25">
      <c r="A363" s="55" t="s">
        <v>17</v>
      </c>
      <c r="B363" s="55" t="s">
        <v>18</v>
      </c>
      <c r="C363" s="55" t="s">
        <v>25</v>
      </c>
      <c r="D363" s="55" t="s">
        <v>17</v>
      </c>
      <c r="E363" s="55" t="s">
        <v>27</v>
      </c>
      <c r="F363" s="55" t="s">
        <v>17</v>
      </c>
      <c r="G363" s="55" t="s">
        <v>25</v>
      </c>
      <c r="H363" s="55" t="s">
        <v>17</v>
      </c>
      <c r="I363" s="55" t="s">
        <v>25</v>
      </c>
      <c r="J363" s="55" t="s">
        <v>19</v>
      </c>
      <c r="K363" s="55" t="s">
        <v>17</v>
      </c>
      <c r="L363" s="55" t="s">
        <v>18</v>
      </c>
      <c r="M363" s="55" t="s">
        <v>17</v>
      </c>
      <c r="N363" s="55" t="s">
        <v>17</v>
      </c>
      <c r="O363" s="55" t="s">
        <v>17</v>
      </c>
      <c r="P363" s="55" t="s">
        <v>17</v>
      </c>
      <c r="Q363" s="55" t="s">
        <v>18</v>
      </c>
      <c r="R363" s="56" t="s">
        <v>44</v>
      </c>
      <c r="S363" s="57" t="s">
        <v>53</v>
      </c>
      <c r="T363" s="58"/>
      <c r="U363" s="58">
        <v>656.6</v>
      </c>
      <c r="V363" s="58"/>
      <c r="W363" s="58"/>
      <c r="X363" s="58"/>
      <c r="Y363" s="102"/>
      <c r="Z363" s="59">
        <f>T363+U363+V363+W363+X363+Y363</f>
        <v>656.6</v>
      </c>
      <c r="AA363" s="57">
        <v>2016</v>
      </c>
    </row>
    <row r="364" spans="1:32" ht="30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7" t="s">
        <v>45</v>
      </c>
      <c r="S364" s="15" t="s">
        <v>48</v>
      </c>
      <c r="T364" s="18">
        <v>2</v>
      </c>
      <c r="U364" s="18"/>
      <c r="V364" s="18"/>
      <c r="W364" s="18"/>
      <c r="X364" s="18"/>
      <c r="Y364" s="107"/>
      <c r="Z364" s="6">
        <f t="shared" si="26"/>
        <v>2</v>
      </c>
      <c r="AA364" s="15">
        <v>2015</v>
      </c>
    </row>
    <row r="365" spans="1:32" ht="30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7" t="s">
        <v>46</v>
      </c>
      <c r="S365" s="15" t="s">
        <v>48</v>
      </c>
      <c r="T365" s="18"/>
      <c r="U365" s="18">
        <v>3</v>
      </c>
      <c r="V365" s="18"/>
      <c r="W365" s="18"/>
      <c r="X365" s="18"/>
      <c r="Y365" s="107"/>
      <c r="Z365" s="6">
        <f t="shared" si="26"/>
        <v>3</v>
      </c>
      <c r="AA365" s="15">
        <v>2016</v>
      </c>
    </row>
    <row r="366" spans="1:32" ht="30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7" t="s">
        <v>64</v>
      </c>
      <c r="S366" s="15" t="s">
        <v>48</v>
      </c>
      <c r="T366" s="18">
        <v>5</v>
      </c>
      <c r="U366" s="18"/>
      <c r="V366" s="18"/>
      <c r="W366" s="18"/>
      <c r="X366" s="18"/>
      <c r="Y366" s="107"/>
      <c r="Z366" s="6">
        <f t="shared" si="26"/>
        <v>5</v>
      </c>
      <c r="AA366" s="15">
        <v>2015</v>
      </c>
    </row>
    <row r="367" spans="1:32" ht="44.25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6" t="s">
        <v>129</v>
      </c>
      <c r="S367" s="57" t="s">
        <v>39</v>
      </c>
      <c r="T367" s="61">
        <v>1</v>
      </c>
      <c r="U367" s="61">
        <v>1</v>
      </c>
      <c r="V367" s="61">
        <v>1</v>
      </c>
      <c r="W367" s="61">
        <v>1</v>
      </c>
      <c r="X367" s="61">
        <v>1</v>
      </c>
      <c r="Y367" s="61">
        <v>1</v>
      </c>
      <c r="Z367" s="61">
        <v>1</v>
      </c>
      <c r="AA367" s="57">
        <v>2020</v>
      </c>
    </row>
    <row r="368" spans="1:32" ht="30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17" t="s">
        <v>130</v>
      </c>
      <c r="S368" s="15" t="s">
        <v>49</v>
      </c>
      <c r="T368" s="18">
        <v>45</v>
      </c>
      <c r="U368" s="18">
        <v>65</v>
      </c>
      <c r="V368" s="18">
        <v>40</v>
      </c>
      <c r="W368" s="18">
        <v>50</v>
      </c>
      <c r="X368" s="18">
        <v>55</v>
      </c>
      <c r="Y368" s="18">
        <v>45</v>
      </c>
      <c r="Z368" s="6">
        <f>T368+U368+V368+W368+X368+Y368</f>
        <v>300</v>
      </c>
      <c r="AA368" s="15">
        <v>2020</v>
      </c>
    </row>
    <row r="369" spans="1:32" ht="80.45" customHeight="1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6" t="s">
        <v>173</v>
      </c>
      <c r="S369" s="57" t="s">
        <v>39</v>
      </c>
      <c r="T369" s="61">
        <v>1</v>
      </c>
      <c r="U369" s="61">
        <v>1</v>
      </c>
      <c r="V369" s="61">
        <v>1</v>
      </c>
      <c r="W369" s="61">
        <v>1</v>
      </c>
      <c r="X369" s="61">
        <v>1</v>
      </c>
      <c r="Y369" s="61">
        <v>1</v>
      </c>
      <c r="Z369" s="61">
        <v>1</v>
      </c>
      <c r="AA369" s="57">
        <v>2020</v>
      </c>
    </row>
    <row r="370" spans="1:32" ht="60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17" t="s">
        <v>174</v>
      </c>
      <c r="S370" s="15" t="s">
        <v>48</v>
      </c>
      <c r="T370" s="18">
        <v>24</v>
      </c>
      <c r="U370" s="18">
        <v>30</v>
      </c>
      <c r="V370" s="18">
        <v>40</v>
      </c>
      <c r="W370" s="18">
        <v>24</v>
      </c>
      <c r="X370" s="18">
        <v>24</v>
      </c>
      <c r="Y370" s="18">
        <v>24</v>
      </c>
      <c r="Z370" s="6">
        <f>T370+U370+V370+W370+X370+Y370</f>
        <v>166</v>
      </c>
      <c r="AA370" s="15">
        <v>2020</v>
      </c>
    </row>
    <row r="371" spans="1:32" ht="45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6" t="s">
        <v>245</v>
      </c>
      <c r="S371" s="57" t="s">
        <v>39</v>
      </c>
      <c r="T371" s="61">
        <v>1</v>
      </c>
      <c r="U371" s="61">
        <v>1</v>
      </c>
      <c r="V371" s="61">
        <v>1</v>
      </c>
      <c r="W371" s="61"/>
      <c r="X371" s="61"/>
      <c r="Y371" s="61"/>
      <c r="Z371" s="61">
        <v>1</v>
      </c>
      <c r="AA371" s="57">
        <v>2017</v>
      </c>
    </row>
    <row r="372" spans="1:32" ht="30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17" t="s">
        <v>131</v>
      </c>
      <c r="S372" s="15" t="s">
        <v>48</v>
      </c>
      <c r="T372" s="18">
        <v>48</v>
      </c>
      <c r="U372" s="18">
        <v>48</v>
      </c>
      <c r="V372" s="18">
        <v>48</v>
      </c>
      <c r="W372" s="18"/>
      <c r="X372" s="18"/>
      <c r="Y372" s="18"/>
      <c r="Z372" s="6">
        <f>T372+U372+V372+W372+X372+Y372</f>
        <v>144</v>
      </c>
      <c r="AA372" s="15">
        <v>2017</v>
      </c>
    </row>
    <row r="373" spans="1:32" s="51" customFormat="1" ht="30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6" t="s">
        <v>132</v>
      </c>
      <c r="S373" s="57" t="s">
        <v>39</v>
      </c>
      <c r="T373" s="61">
        <v>1</v>
      </c>
      <c r="U373" s="61">
        <v>1</v>
      </c>
      <c r="V373" s="61">
        <v>1</v>
      </c>
      <c r="W373" s="61">
        <v>1</v>
      </c>
      <c r="X373" s="61">
        <v>1</v>
      </c>
      <c r="Y373" s="61">
        <v>1</v>
      </c>
      <c r="Z373" s="61">
        <v>1</v>
      </c>
      <c r="AA373" s="57">
        <v>2020</v>
      </c>
      <c r="AB373" s="37"/>
      <c r="AC373" s="74"/>
      <c r="AD373" s="37"/>
      <c r="AE373" s="38"/>
      <c r="AF373" s="38"/>
    </row>
    <row r="374" spans="1:32" s="22" customFormat="1" ht="30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17" t="s">
        <v>133</v>
      </c>
      <c r="S374" s="15" t="s">
        <v>48</v>
      </c>
      <c r="T374" s="18">
        <v>4</v>
      </c>
      <c r="U374" s="18">
        <v>4</v>
      </c>
      <c r="V374" s="18">
        <v>4</v>
      </c>
      <c r="W374" s="18">
        <v>4</v>
      </c>
      <c r="X374" s="18">
        <v>4</v>
      </c>
      <c r="Y374" s="18">
        <v>4</v>
      </c>
      <c r="Z374" s="6">
        <f t="shared" ref="Z374:Z379" si="27">T374+U374+V374+W374+X374+Y374</f>
        <v>24</v>
      </c>
      <c r="AA374" s="15">
        <v>2020</v>
      </c>
      <c r="AB374" s="40"/>
      <c r="AC374" s="72"/>
      <c r="AD374" s="40"/>
      <c r="AE374" s="1"/>
      <c r="AF374" s="1"/>
    </row>
    <row r="375" spans="1:32" s="22" customFormat="1" ht="45" x14ac:dyDescent="0.25">
      <c r="A375" s="55" t="s">
        <v>17</v>
      </c>
      <c r="B375" s="55" t="s">
        <v>18</v>
      </c>
      <c r="C375" s="55" t="s">
        <v>19</v>
      </c>
      <c r="D375" s="55" t="s">
        <v>17</v>
      </c>
      <c r="E375" s="55" t="s">
        <v>27</v>
      </c>
      <c r="F375" s="55" t="s">
        <v>17</v>
      </c>
      <c r="G375" s="55" t="s">
        <v>25</v>
      </c>
      <c r="H375" s="55" t="s">
        <v>17</v>
      </c>
      <c r="I375" s="55" t="s">
        <v>25</v>
      </c>
      <c r="J375" s="55" t="s">
        <v>19</v>
      </c>
      <c r="K375" s="55" t="s">
        <v>17</v>
      </c>
      <c r="L375" s="55" t="s">
        <v>17</v>
      </c>
      <c r="M375" s="55" t="s">
        <v>17</v>
      </c>
      <c r="N375" s="55" t="s">
        <v>17</v>
      </c>
      <c r="O375" s="55"/>
      <c r="P375" s="55"/>
      <c r="Q375" s="55"/>
      <c r="R375" s="56" t="s">
        <v>69</v>
      </c>
      <c r="S375" s="57" t="s">
        <v>53</v>
      </c>
      <c r="T375" s="59">
        <f>T376+T377</f>
        <v>44000</v>
      </c>
      <c r="U375" s="59">
        <f>U376+U377+U378</f>
        <v>78296.899999999994</v>
      </c>
      <c r="V375" s="59">
        <f>V376+V377+V378</f>
        <v>74550</v>
      </c>
      <c r="W375" s="59"/>
      <c r="X375" s="59"/>
      <c r="Y375" s="101"/>
      <c r="Z375" s="59">
        <f t="shared" si="27"/>
        <v>196846.9</v>
      </c>
      <c r="AA375" s="57">
        <v>2017</v>
      </c>
      <c r="AB375" s="40"/>
      <c r="AC375" s="72"/>
      <c r="AD375" s="40"/>
      <c r="AE375" s="1"/>
      <c r="AF375" s="1"/>
    </row>
    <row r="376" spans="1:32" s="22" customFormat="1" ht="45" x14ac:dyDescent="0.25">
      <c r="A376" s="55" t="s">
        <v>17</v>
      </c>
      <c r="B376" s="55" t="s">
        <v>18</v>
      </c>
      <c r="C376" s="55" t="s">
        <v>19</v>
      </c>
      <c r="D376" s="55" t="s">
        <v>17</v>
      </c>
      <c r="E376" s="55" t="s">
        <v>27</v>
      </c>
      <c r="F376" s="55" t="s">
        <v>17</v>
      </c>
      <c r="G376" s="55" t="s">
        <v>25</v>
      </c>
      <c r="H376" s="55" t="s">
        <v>17</v>
      </c>
      <c r="I376" s="55" t="s">
        <v>25</v>
      </c>
      <c r="J376" s="55" t="s">
        <v>19</v>
      </c>
      <c r="K376" s="55" t="s">
        <v>17</v>
      </c>
      <c r="L376" s="55" t="s">
        <v>18</v>
      </c>
      <c r="M376" s="55" t="s">
        <v>17</v>
      </c>
      <c r="N376" s="55" t="s">
        <v>17</v>
      </c>
      <c r="O376" s="55" t="s">
        <v>17</v>
      </c>
      <c r="P376" s="55" t="s">
        <v>17</v>
      </c>
      <c r="Q376" s="55" t="s">
        <v>19</v>
      </c>
      <c r="R376" s="56" t="s">
        <v>69</v>
      </c>
      <c r="S376" s="57" t="s">
        <v>53</v>
      </c>
      <c r="T376" s="58">
        <v>22000</v>
      </c>
      <c r="U376" s="58">
        <f>44941.2-38058.5-3135.8</f>
        <v>3746.8999999999969</v>
      </c>
      <c r="V376" s="58">
        <v>44939.199999999997</v>
      </c>
      <c r="W376" s="58"/>
      <c r="X376" s="58"/>
      <c r="Y376" s="102"/>
      <c r="Z376" s="59">
        <f t="shared" si="27"/>
        <v>70686.099999999991</v>
      </c>
      <c r="AA376" s="57">
        <v>2017</v>
      </c>
      <c r="AB376" s="40"/>
      <c r="AC376" s="72"/>
      <c r="AD376" s="40"/>
      <c r="AE376" s="1"/>
      <c r="AF376" s="1"/>
    </row>
    <row r="377" spans="1:32" s="22" customFormat="1" ht="45" x14ac:dyDescent="0.25">
      <c r="A377" s="55" t="s">
        <v>17</v>
      </c>
      <c r="B377" s="55" t="s">
        <v>18</v>
      </c>
      <c r="C377" s="55" t="s">
        <v>19</v>
      </c>
      <c r="D377" s="55" t="s">
        <v>17</v>
      </c>
      <c r="E377" s="55" t="s">
        <v>27</v>
      </c>
      <c r="F377" s="55" t="s">
        <v>17</v>
      </c>
      <c r="G377" s="55" t="s">
        <v>25</v>
      </c>
      <c r="H377" s="55" t="s">
        <v>17</v>
      </c>
      <c r="I377" s="55" t="s">
        <v>25</v>
      </c>
      <c r="J377" s="55" t="s">
        <v>19</v>
      </c>
      <c r="K377" s="55" t="s">
        <v>33</v>
      </c>
      <c r="L377" s="55" t="s">
        <v>29</v>
      </c>
      <c r="M377" s="55" t="s">
        <v>28</v>
      </c>
      <c r="N377" s="55" t="s">
        <v>19</v>
      </c>
      <c r="O377" s="55"/>
      <c r="P377" s="55"/>
      <c r="Q377" s="55"/>
      <c r="R377" s="56" t="s">
        <v>69</v>
      </c>
      <c r="S377" s="57" t="s">
        <v>53</v>
      </c>
      <c r="T377" s="58">
        <v>22000</v>
      </c>
      <c r="U377" s="58"/>
      <c r="V377" s="58"/>
      <c r="W377" s="58"/>
      <c r="X377" s="58"/>
      <c r="Y377" s="102"/>
      <c r="Z377" s="59">
        <f t="shared" si="27"/>
        <v>22000</v>
      </c>
      <c r="AA377" s="57">
        <v>2017</v>
      </c>
      <c r="AB377" s="40"/>
      <c r="AC377" s="72"/>
      <c r="AD377" s="40"/>
      <c r="AE377" s="1"/>
      <c r="AF377" s="1"/>
    </row>
    <row r="378" spans="1:32" s="22" customFormat="1" ht="45" x14ac:dyDescent="0.25">
      <c r="A378" s="55" t="s">
        <v>17</v>
      </c>
      <c r="B378" s="55" t="s">
        <v>18</v>
      </c>
      <c r="C378" s="55" t="s">
        <v>19</v>
      </c>
      <c r="D378" s="55" t="s">
        <v>17</v>
      </c>
      <c r="E378" s="55" t="s">
        <v>27</v>
      </c>
      <c r="F378" s="55" t="s">
        <v>17</v>
      </c>
      <c r="G378" s="55" t="s">
        <v>25</v>
      </c>
      <c r="H378" s="55" t="s">
        <v>17</v>
      </c>
      <c r="I378" s="55" t="s">
        <v>25</v>
      </c>
      <c r="J378" s="55" t="s">
        <v>19</v>
      </c>
      <c r="K378" s="55" t="s">
        <v>17</v>
      </c>
      <c r="L378" s="55" t="s">
        <v>18</v>
      </c>
      <c r="M378" s="55" t="s">
        <v>18</v>
      </c>
      <c r="N378" s="55" t="s">
        <v>17</v>
      </c>
      <c r="O378" s="55" t="s">
        <v>33</v>
      </c>
      <c r="P378" s="55" t="s">
        <v>19</v>
      </c>
      <c r="Q378" s="55" t="s">
        <v>158</v>
      </c>
      <c r="R378" s="56" t="s">
        <v>69</v>
      </c>
      <c r="S378" s="57" t="s">
        <v>53</v>
      </c>
      <c r="T378" s="58"/>
      <c r="U378" s="58">
        <v>74550</v>
      </c>
      <c r="V378" s="58">
        <v>29610.799999999999</v>
      </c>
      <c r="W378" s="58"/>
      <c r="X378" s="58"/>
      <c r="Y378" s="58"/>
      <c r="Z378" s="59">
        <f t="shared" si="27"/>
        <v>104160.8</v>
      </c>
      <c r="AA378" s="57">
        <v>2017</v>
      </c>
      <c r="AB378" s="40"/>
      <c r="AC378" s="72"/>
      <c r="AD378" s="40"/>
      <c r="AE378" s="1"/>
      <c r="AF378" s="1"/>
    </row>
    <row r="379" spans="1:32" s="22" customFormat="1" ht="29.25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7" t="s">
        <v>70</v>
      </c>
      <c r="S379" s="15" t="s">
        <v>48</v>
      </c>
      <c r="T379" s="21">
        <v>3</v>
      </c>
      <c r="U379" s="21"/>
      <c r="V379" s="21"/>
      <c r="W379" s="21"/>
      <c r="X379" s="21"/>
      <c r="Y379" s="21"/>
      <c r="Z379" s="6">
        <f t="shared" si="27"/>
        <v>3</v>
      </c>
      <c r="AA379" s="15">
        <v>2015</v>
      </c>
      <c r="AB379" s="40"/>
      <c r="AC379" s="72"/>
      <c r="AD379" s="40"/>
      <c r="AE379" s="118"/>
      <c r="AF379" s="118"/>
    </row>
    <row r="380" spans="1:32" s="22" customFormat="1" ht="30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7" t="s">
        <v>215</v>
      </c>
      <c r="S380" s="15" t="s">
        <v>4</v>
      </c>
      <c r="T380" s="21"/>
      <c r="U380" s="21">
        <v>50</v>
      </c>
      <c r="V380" s="21">
        <v>50</v>
      </c>
      <c r="W380" s="21"/>
      <c r="X380" s="21"/>
      <c r="Y380" s="21"/>
      <c r="Z380" s="6">
        <f>U380+V380</f>
        <v>100</v>
      </c>
      <c r="AA380" s="15">
        <v>2017</v>
      </c>
      <c r="AB380" s="40"/>
      <c r="AC380" s="72"/>
      <c r="AD380" s="40"/>
      <c r="AE380" s="85"/>
      <c r="AF380" s="85"/>
    </row>
    <row r="381" spans="1:32" s="22" customFormat="1" ht="30" x14ac:dyDescent="0.25">
      <c r="A381" s="55" t="s">
        <v>17</v>
      </c>
      <c r="B381" s="55" t="s">
        <v>18</v>
      </c>
      <c r="C381" s="55" t="s">
        <v>19</v>
      </c>
      <c r="D381" s="55" t="s">
        <v>17</v>
      </c>
      <c r="E381" s="55" t="s">
        <v>27</v>
      </c>
      <c r="F381" s="55" t="s">
        <v>17</v>
      </c>
      <c r="G381" s="55" t="s">
        <v>25</v>
      </c>
      <c r="H381" s="55" t="s">
        <v>17</v>
      </c>
      <c r="I381" s="55" t="s">
        <v>25</v>
      </c>
      <c r="J381" s="55" t="s">
        <v>19</v>
      </c>
      <c r="K381" s="55" t="s">
        <v>17</v>
      </c>
      <c r="L381" s="55" t="s">
        <v>17</v>
      </c>
      <c r="M381" s="55" t="s">
        <v>17</v>
      </c>
      <c r="N381" s="55" t="s">
        <v>17</v>
      </c>
      <c r="O381" s="55" t="s">
        <v>17</v>
      </c>
      <c r="P381" s="55" t="s">
        <v>17</v>
      </c>
      <c r="Q381" s="55" t="s">
        <v>17</v>
      </c>
      <c r="R381" s="56" t="s">
        <v>279</v>
      </c>
      <c r="S381" s="57" t="s">
        <v>53</v>
      </c>
      <c r="T381" s="59">
        <f>T382+T383</f>
        <v>106123.9</v>
      </c>
      <c r="U381" s="59">
        <f>U382+U383+U384</f>
        <v>8200.7999999999993</v>
      </c>
      <c r="V381" s="59"/>
      <c r="W381" s="57"/>
      <c r="X381" s="59">
        <f>X385+X386+X387</f>
        <v>93062.799999999988</v>
      </c>
      <c r="Y381" s="57"/>
      <c r="Z381" s="59">
        <f t="shared" ref="Z381:Z389" si="28">T381+U381+V381+W381+X381+Y381</f>
        <v>207387.5</v>
      </c>
      <c r="AA381" s="57">
        <v>2019</v>
      </c>
      <c r="AB381" s="40"/>
      <c r="AC381" s="72"/>
      <c r="AD381" s="40"/>
      <c r="AE381" s="85"/>
      <c r="AF381" s="85"/>
    </row>
    <row r="382" spans="1:32" s="22" customFormat="1" ht="30" x14ac:dyDescent="0.25">
      <c r="A382" s="55" t="s">
        <v>17</v>
      </c>
      <c r="B382" s="55" t="s">
        <v>18</v>
      </c>
      <c r="C382" s="55" t="s">
        <v>19</v>
      </c>
      <c r="D382" s="55" t="s">
        <v>17</v>
      </c>
      <c r="E382" s="55" t="s">
        <v>27</v>
      </c>
      <c r="F382" s="55" t="s">
        <v>17</v>
      </c>
      <c r="G382" s="55" t="s">
        <v>25</v>
      </c>
      <c r="H382" s="55" t="s">
        <v>17</v>
      </c>
      <c r="I382" s="55" t="s">
        <v>25</v>
      </c>
      <c r="J382" s="55" t="s">
        <v>19</v>
      </c>
      <c r="K382" s="55" t="s">
        <v>17</v>
      </c>
      <c r="L382" s="55" t="s">
        <v>18</v>
      </c>
      <c r="M382" s="55" t="s">
        <v>17</v>
      </c>
      <c r="N382" s="55" t="s">
        <v>17</v>
      </c>
      <c r="O382" s="55"/>
      <c r="P382" s="55"/>
      <c r="Q382" s="55"/>
      <c r="R382" s="56" t="s">
        <v>279</v>
      </c>
      <c r="S382" s="57" t="s">
        <v>53</v>
      </c>
      <c r="T382" s="58">
        <f>59700-6250-776.1</f>
        <v>52673.9</v>
      </c>
      <c r="U382" s="57"/>
      <c r="V382" s="57"/>
      <c r="W382" s="57"/>
      <c r="X382" s="57"/>
      <c r="Y382" s="57"/>
      <c r="Z382" s="59">
        <f t="shared" si="28"/>
        <v>52673.9</v>
      </c>
      <c r="AA382" s="57">
        <v>2015</v>
      </c>
      <c r="AB382" s="40"/>
      <c r="AC382" s="72"/>
      <c r="AD382" s="40"/>
      <c r="AE382" s="1"/>
      <c r="AF382" s="1"/>
    </row>
    <row r="383" spans="1:32" s="22" customFormat="1" ht="30" x14ac:dyDescent="0.25">
      <c r="A383" s="55" t="s">
        <v>17</v>
      </c>
      <c r="B383" s="55" t="s">
        <v>18</v>
      </c>
      <c r="C383" s="55" t="s">
        <v>19</v>
      </c>
      <c r="D383" s="55" t="s">
        <v>17</v>
      </c>
      <c r="E383" s="55" t="s">
        <v>27</v>
      </c>
      <c r="F383" s="55" t="s">
        <v>17</v>
      </c>
      <c r="G383" s="55" t="s">
        <v>25</v>
      </c>
      <c r="H383" s="55" t="s">
        <v>17</v>
      </c>
      <c r="I383" s="55" t="s">
        <v>25</v>
      </c>
      <c r="J383" s="55" t="s">
        <v>19</v>
      </c>
      <c r="K383" s="55" t="s">
        <v>33</v>
      </c>
      <c r="L383" s="55" t="s">
        <v>29</v>
      </c>
      <c r="M383" s="55" t="s">
        <v>28</v>
      </c>
      <c r="N383" s="55" t="s">
        <v>19</v>
      </c>
      <c r="O383" s="55"/>
      <c r="P383" s="55"/>
      <c r="Q383" s="55"/>
      <c r="R383" s="56" t="s">
        <v>279</v>
      </c>
      <c r="S383" s="57" t="s">
        <v>53</v>
      </c>
      <c r="T383" s="58">
        <v>53450</v>
      </c>
      <c r="U383" s="57"/>
      <c r="V383" s="57"/>
      <c r="W383" s="57"/>
      <c r="X383" s="57"/>
      <c r="Y383" s="57"/>
      <c r="Z383" s="59">
        <f t="shared" si="28"/>
        <v>53450</v>
      </c>
      <c r="AA383" s="57">
        <v>2015</v>
      </c>
      <c r="AB383" s="40"/>
      <c r="AC383" s="72"/>
      <c r="AD383" s="40"/>
      <c r="AE383" s="1"/>
      <c r="AF383" s="1"/>
    </row>
    <row r="384" spans="1:32" s="22" customFormat="1" ht="30" x14ac:dyDescent="0.25">
      <c r="A384" s="55" t="s">
        <v>17</v>
      </c>
      <c r="B384" s="55" t="s">
        <v>18</v>
      </c>
      <c r="C384" s="55" t="s">
        <v>19</v>
      </c>
      <c r="D384" s="55" t="s">
        <v>17</v>
      </c>
      <c r="E384" s="55" t="s">
        <v>27</v>
      </c>
      <c r="F384" s="55" t="s">
        <v>17</v>
      </c>
      <c r="G384" s="55" t="s">
        <v>25</v>
      </c>
      <c r="H384" s="55" t="s">
        <v>17</v>
      </c>
      <c r="I384" s="55" t="s">
        <v>25</v>
      </c>
      <c r="J384" s="55" t="s">
        <v>19</v>
      </c>
      <c r="K384" s="55" t="s">
        <v>17</v>
      </c>
      <c r="L384" s="55" t="s">
        <v>18</v>
      </c>
      <c r="M384" s="55" t="s">
        <v>18</v>
      </c>
      <c r="N384" s="55" t="s">
        <v>17</v>
      </c>
      <c r="O384" s="55" t="s">
        <v>33</v>
      </c>
      <c r="P384" s="55" t="s">
        <v>19</v>
      </c>
      <c r="Q384" s="55" t="s">
        <v>158</v>
      </c>
      <c r="R384" s="56" t="s">
        <v>279</v>
      </c>
      <c r="S384" s="57" t="s">
        <v>53</v>
      </c>
      <c r="T384" s="58"/>
      <c r="U384" s="58">
        <v>8200.7999999999993</v>
      </c>
      <c r="V384" s="58"/>
      <c r="W384" s="58"/>
      <c r="X384" s="58"/>
      <c r="Y384" s="58"/>
      <c r="Z384" s="59">
        <f t="shared" si="28"/>
        <v>8200.7999999999993</v>
      </c>
      <c r="AA384" s="57">
        <v>2016</v>
      </c>
      <c r="AB384" s="40"/>
      <c r="AC384" s="72"/>
      <c r="AD384" s="40"/>
      <c r="AE384" s="1"/>
      <c r="AF384" s="1"/>
    </row>
    <row r="385" spans="1:32" s="22" customFormat="1" ht="30" x14ac:dyDescent="0.25">
      <c r="A385" s="55" t="s">
        <v>17</v>
      </c>
      <c r="B385" s="55" t="s">
        <v>18</v>
      </c>
      <c r="C385" s="55" t="s">
        <v>19</v>
      </c>
      <c r="D385" s="55" t="s">
        <v>17</v>
      </c>
      <c r="E385" s="55" t="s">
        <v>27</v>
      </c>
      <c r="F385" s="55" t="s">
        <v>17</v>
      </c>
      <c r="G385" s="55" t="s">
        <v>25</v>
      </c>
      <c r="H385" s="55" t="s">
        <v>17</v>
      </c>
      <c r="I385" s="55" t="s">
        <v>25</v>
      </c>
      <c r="J385" s="55" t="s">
        <v>19</v>
      </c>
      <c r="K385" s="55" t="s">
        <v>17</v>
      </c>
      <c r="L385" s="55" t="s">
        <v>18</v>
      </c>
      <c r="M385" s="55" t="s">
        <v>17</v>
      </c>
      <c r="N385" s="55" t="s">
        <v>17</v>
      </c>
      <c r="O385" s="55" t="s">
        <v>17</v>
      </c>
      <c r="P385" s="55" t="s">
        <v>17</v>
      </c>
      <c r="Q385" s="55" t="s">
        <v>17</v>
      </c>
      <c r="R385" s="56" t="s">
        <v>279</v>
      </c>
      <c r="S385" s="57" t="s">
        <v>53</v>
      </c>
      <c r="T385" s="58"/>
      <c r="U385" s="58"/>
      <c r="V385" s="58"/>
      <c r="W385" s="58"/>
      <c r="X385" s="58">
        <f>2011.3-1712.3</f>
        <v>299</v>
      </c>
      <c r="Y385" s="58"/>
      <c r="Z385" s="59">
        <f>T385+U385+V385+W385+X385+Y385</f>
        <v>299</v>
      </c>
      <c r="AA385" s="57">
        <v>2019</v>
      </c>
      <c r="AB385" s="40"/>
      <c r="AC385" s="72"/>
      <c r="AD385" s="40"/>
      <c r="AE385" s="1"/>
      <c r="AF385" s="1"/>
    </row>
    <row r="386" spans="1:32" s="22" customFormat="1" ht="30" x14ac:dyDescent="0.25">
      <c r="A386" s="55" t="s">
        <v>17</v>
      </c>
      <c r="B386" s="55" t="s">
        <v>18</v>
      </c>
      <c r="C386" s="55" t="s">
        <v>19</v>
      </c>
      <c r="D386" s="55" t="s">
        <v>17</v>
      </c>
      <c r="E386" s="55" t="s">
        <v>27</v>
      </c>
      <c r="F386" s="55" t="s">
        <v>17</v>
      </c>
      <c r="G386" s="55" t="s">
        <v>25</v>
      </c>
      <c r="H386" s="55" t="s">
        <v>17</v>
      </c>
      <c r="I386" s="55" t="s">
        <v>25</v>
      </c>
      <c r="J386" s="55" t="s">
        <v>19</v>
      </c>
      <c r="K386" s="55" t="s">
        <v>17</v>
      </c>
      <c r="L386" s="55" t="s">
        <v>18</v>
      </c>
      <c r="M386" s="55" t="s">
        <v>160</v>
      </c>
      <c r="N386" s="55" t="s">
        <v>17</v>
      </c>
      <c r="O386" s="55" t="s">
        <v>25</v>
      </c>
      <c r="P386" s="55" t="s">
        <v>24</v>
      </c>
      <c r="Q386" s="55" t="s">
        <v>252</v>
      </c>
      <c r="R386" s="56" t="s">
        <v>279</v>
      </c>
      <c r="S386" s="57" t="s">
        <v>53</v>
      </c>
      <c r="T386" s="58"/>
      <c r="U386" s="58"/>
      <c r="V386" s="58"/>
      <c r="W386" s="58"/>
      <c r="X386" s="58">
        <f>18796.5-218.6</f>
        <v>18577.900000000001</v>
      </c>
      <c r="Y386" s="58"/>
      <c r="Z386" s="59">
        <f>T386+U386+V386+W386+X386+Y386</f>
        <v>18577.900000000001</v>
      </c>
      <c r="AA386" s="57">
        <v>2019</v>
      </c>
      <c r="AB386" s="40"/>
      <c r="AC386" s="72"/>
      <c r="AD386" s="40"/>
      <c r="AE386" s="1"/>
      <c r="AF386" s="1"/>
    </row>
    <row r="387" spans="1:32" s="22" customFormat="1" ht="30" x14ac:dyDescent="0.25">
      <c r="A387" s="55" t="s">
        <v>17</v>
      </c>
      <c r="B387" s="55" t="s">
        <v>18</v>
      </c>
      <c r="C387" s="55" t="s">
        <v>19</v>
      </c>
      <c r="D387" s="55" t="s">
        <v>17</v>
      </c>
      <c r="E387" s="55" t="s">
        <v>27</v>
      </c>
      <c r="F387" s="55" t="s">
        <v>17</v>
      </c>
      <c r="G387" s="55" t="s">
        <v>25</v>
      </c>
      <c r="H387" s="55" t="s">
        <v>17</v>
      </c>
      <c r="I387" s="55" t="s">
        <v>25</v>
      </c>
      <c r="J387" s="55" t="s">
        <v>19</v>
      </c>
      <c r="K387" s="55" t="s">
        <v>17</v>
      </c>
      <c r="L387" s="55" t="s">
        <v>18</v>
      </c>
      <c r="M387" s="55" t="s">
        <v>18</v>
      </c>
      <c r="N387" s="55" t="s">
        <v>17</v>
      </c>
      <c r="O387" s="55" t="s">
        <v>25</v>
      </c>
      <c r="P387" s="55" t="s">
        <v>24</v>
      </c>
      <c r="Q387" s="55" t="s">
        <v>252</v>
      </c>
      <c r="R387" s="56" t="s">
        <v>279</v>
      </c>
      <c r="S387" s="57" t="s">
        <v>53</v>
      </c>
      <c r="T387" s="58"/>
      <c r="U387" s="58"/>
      <c r="V387" s="58"/>
      <c r="W387" s="58"/>
      <c r="X387" s="58">
        <f>75185.9-1000</f>
        <v>74185.899999999994</v>
      </c>
      <c r="Y387" s="58"/>
      <c r="Z387" s="59">
        <f>T387+U387+V387+W387+X387+Y387</f>
        <v>74185.899999999994</v>
      </c>
      <c r="AA387" s="57">
        <v>2019</v>
      </c>
      <c r="AB387" s="40"/>
      <c r="AC387" s="72"/>
      <c r="AD387" s="40"/>
      <c r="AE387" s="1"/>
      <c r="AF387" s="1"/>
    </row>
    <row r="388" spans="1:32" s="1" customFormat="1" ht="57.6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17" t="s">
        <v>65</v>
      </c>
      <c r="S388" s="41" t="s">
        <v>66</v>
      </c>
      <c r="T388" s="8">
        <v>14.6</v>
      </c>
      <c r="U388" s="27">
        <v>7.0000000000000007E-2</v>
      </c>
      <c r="V388" s="15"/>
      <c r="W388" s="15"/>
      <c r="X388" s="15"/>
      <c r="Y388" s="15"/>
      <c r="Z388" s="68">
        <f t="shared" si="28"/>
        <v>14.67</v>
      </c>
      <c r="AA388" s="15">
        <v>2016</v>
      </c>
      <c r="AB388" s="40"/>
      <c r="AC388" s="72"/>
      <c r="AD388" s="40"/>
    </row>
    <row r="389" spans="1:32" s="22" customFormat="1" ht="55.9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7" t="s">
        <v>67</v>
      </c>
      <c r="S389" s="41" t="s">
        <v>66</v>
      </c>
      <c r="T389" s="8">
        <v>7.1</v>
      </c>
      <c r="U389" s="27">
        <v>0.22</v>
      </c>
      <c r="V389" s="21"/>
      <c r="W389" s="21"/>
      <c r="X389" s="8">
        <v>7.9</v>
      </c>
      <c r="Y389" s="21"/>
      <c r="Z389" s="68">
        <f t="shared" si="28"/>
        <v>15.219999999999999</v>
      </c>
      <c r="AA389" s="15">
        <v>2019</v>
      </c>
      <c r="AB389" s="40"/>
      <c r="AC389" s="72"/>
      <c r="AD389" s="40"/>
      <c r="AE389" s="1"/>
      <c r="AF389" s="1"/>
    </row>
    <row r="390" spans="1:32" s="22" customFormat="1" ht="75" x14ac:dyDescent="0.25">
      <c r="A390" s="55"/>
      <c r="B390" s="55"/>
      <c r="C390" s="55"/>
      <c r="D390" s="55" t="s">
        <v>17</v>
      </c>
      <c r="E390" s="55" t="s">
        <v>27</v>
      </c>
      <c r="F390" s="55" t="s">
        <v>17</v>
      </c>
      <c r="G390" s="55" t="s">
        <v>25</v>
      </c>
      <c r="H390" s="55" t="s">
        <v>17</v>
      </c>
      <c r="I390" s="55" t="s">
        <v>25</v>
      </c>
      <c r="J390" s="55" t="s">
        <v>19</v>
      </c>
      <c r="K390" s="55" t="s">
        <v>17</v>
      </c>
      <c r="L390" s="55" t="s">
        <v>18</v>
      </c>
      <c r="M390" s="55" t="s">
        <v>17</v>
      </c>
      <c r="N390" s="55" t="s">
        <v>17</v>
      </c>
      <c r="O390" s="55" t="s">
        <v>17</v>
      </c>
      <c r="P390" s="55" t="s">
        <v>17</v>
      </c>
      <c r="Q390" s="55" t="s">
        <v>17</v>
      </c>
      <c r="R390" s="56" t="s">
        <v>156</v>
      </c>
      <c r="S390" s="57" t="s">
        <v>53</v>
      </c>
      <c r="T390" s="58"/>
      <c r="U390" s="59">
        <f>U391+U392</f>
        <v>252457.90000000002</v>
      </c>
      <c r="V390" s="59">
        <f>V392</f>
        <v>232340.5</v>
      </c>
      <c r="W390" s="59">
        <f>W392+W391</f>
        <v>261551.80000000002</v>
      </c>
      <c r="X390" s="59">
        <f>X392+X391</f>
        <v>223589.3</v>
      </c>
      <c r="Y390" s="59">
        <f>Y392+Y391</f>
        <v>50000</v>
      </c>
      <c r="Z390" s="59">
        <f>Z391+Z392</f>
        <v>1019939.5</v>
      </c>
      <c r="AA390" s="57">
        <v>2020</v>
      </c>
      <c r="AB390" s="40"/>
      <c r="AC390" s="72"/>
      <c r="AD390" s="40"/>
      <c r="AE390" s="118"/>
      <c r="AF390" s="118"/>
    </row>
    <row r="391" spans="1:32" s="22" customFormat="1" ht="75" x14ac:dyDescent="0.25">
      <c r="A391" s="55" t="s">
        <v>17</v>
      </c>
      <c r="B391" s="55" t="s">
        <v>18</v>
      </c>
      <c r="C391" s="55" t="s">
        <v>19</v>
      </c>
      <c r="D391" s="55" t="s">
        <v>17</v>
      </c>
      <c r="E391" s="55" t="s">
        <v>27</v>
      </c>
      <c r="F391" s="55" t="s">
        <v>17</v>
      </c>
      <c r="G391" s="55" t="s">
        <v>25</v>
      </c>
      <c r="H391" s="55" t="s">
        <v>17</v>
      </c>
      <c r="I391" s="55" t="s">
        <v>25</v>
      </c>
      <c r="J391" s="55" t="s">
        <v>19</v>
      </c>
      <c r="K391" s="55" t="s">
        <v>17</v>
      </c>
      <c r="L391" s="55" t="s">
        <v>18</v>
      </c>
      <c r="M391" s="55" t="s">
        <v>17</v>
      </c>
      <c r="N391" s="55" t="s">
        <v>17</v>
      </c>
      <c r="O391" s="55" t="s">
        <v>17</v>
      </c>
      <c r="P391" s="55" t="s">
        <v>17</v>
      </c>
      <c r="Q391" s="55" t="s">
        <v>17</v>
      </c>
      <c r="R391" s="56" t="s">
        <v>156</v>
      </c>
      <c r="S391" s="57" t="s">
        <v>53</v>
      </c>
      <c r="T391" s="58"/>
      <c r="U391" s="58">
        <v>170747.7</v>
      </c>
      <c r="V391" s="58"/>
      <c r="W391" s="58">
        <f>78591.6+25000+16144.4+22471.2+32916.9+14649.6</f>
        <v>189773.7</v>
      </c>
      <c r="X391" s="58">
        <f>90000+22820.1+10000+14000+86769.2</f>
        <v>223589.3</v>
      </c>
      <c r="Y391" s="58">
        <v>50000</v>
      </c>
      <c r="Z391" s="59">
        <f>T391+U391+V391+W391+X391+Y391</f>
        <v>634110.69999999995</v>
      </c>
      <c r="AA391" s="57">
        <v>2020</v>
      </c>
      <c r="AB391" s="40"/>
      <c r="AC391" s="72"/>
      <c r="AD391" s="40"/>
      <c r="AE391" s="85"/>
      <c r="AF391" s="85"/>
    </row>
    <row r="392" spans="1:32" s="22" customFormat="1" ht="75" x14ac:dyDescent="0.25">
      <c r="A392" s="55" t="s">
        <v>17</v>
      </c>
      <c r="B392" s="55" t="s">
        <v>18</v>
      </c>
      <c r="C392" s="55" t="s">
        <v>25</v>
      </c>
      <c r="D392" s="55" t="s">
        <v>17</v>
      </c>
      <c r="E392" s="55" t="s">
        <v>27</v>
      </c>
      <c r="F392" s="55" t="s">
        <v>17</v>
      </c>
      <c r="G392" s="55" t="s">
        <v>25</v>
      </c>
      <c r="H392" s="55" t="s">
        <v>17</v>
      </c>
      <c r="I392" s="55" t="s">
        <v>25</v>
      </c>
      <c r="J392" s="55" t="s">
        <v>19</v>
      </c>
      <c r="K392" s="55" t="s">
        <v>17</v>
      </c>
      <c r="L392" s="55" t="s">
        <v>18</v>
      </c>
      <c r="M392" s="55" t="s">
        <v>17</v>
      </c>
      <c r="N392" s="55" t="s">
        <v>17</v>
      </c>
      <c r="O392" s="55" t="s">
        <v>17</v>
      </c>
      <c r="P392" s="55" t="s">
        <v>17</v>
      </c>
      <c r="Q392" s="55" t="s">
        <v>17</v>
      </c>
      <c r="R392" s="56" t="s">
        <v>156</v>
      </c>
      <c r="S392" s="57" t="s">
        <v>53</v>
      </c>
      <c r="T392" s="58"/>
      <c r="U392" s="58">
        <f>26710.2+30000+25000</f>
        <v>81710.2</v>
      </c>
      <c r="V392" s="58">
        <f>170000+31949.5+30391</f>
        <v>232340.5</v>
      </c>
      <c r="W392" s="58">
        <f>71778.1</f>
        <v>71778.100000000006</v>
      </c>
      <c r="X392" s="58"/>
      <c r="Y392" s="58"/>
      <c r="Z392" s="59">
        <f>T392+U392+V392+W392+X392+Y392</f>
        <v>385828.80000000005</v>
      </c>
      <c r="AA392" s="57">
        <v>2018</v>
      </c>
      <c r="AB392" s="40"/>
      <c r="AC392" s="72"/>
      <c r="AD392" s="40"/>
      <c r="AE392" s="85"/>
      <c r="AF392" s="85"/>
    </row>
    <row r="393" spans="1:32" s="22" customFormat="1" ht="30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7" t="s">
        <v>126</v>
      </c>
      <c r="S393" s="15" t="s">
        <v>4</v>
      </c>
      <c r="T393" s="21"/>
      <c r="U393" s="21">
        <v>100</v>
      </c>
      <c r="V393" s="21">
        <v>100</v>
      </c>
      <c r="W393" s="21">
        <v>100</v>
      </c>
      <c r="X393" s="21">
        <v>100</v>
      </c>
      <c r="Y393" s="21">
        <v>100</v>
      </c>
      <c r="Z393" s="6">
        <v>100</v>
      </c>
      <c r="AA393" s="15">
        <v>2020</v>
      </c>
      <c r="AB393" s="40"/>
      <c r="AC393" s="72"/>
      <c r="AD393" s="40"/>
      <c r="AE393" s="1"/>
      <c r="AF393" s="1"/>
    </row>
    <row r="394" spans="1:32" ht="59.4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49"/>
      <c r="J394" s="49"/>
      <c r="K394" s="49"/>
      <c r="L394" s="49"/>
      <c r="M394" s="49"/>
      <c r="N394" s="49"/>
      <c r="O394" s="49"/>
      <c r="P394" s="49"/>
      <c r="Q394" s="49"/>
      <c r="R394" s="50" t="s">
        <v>40</v>
      </c>
      <c r="S394" s="26" t="s">
        <v>53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26">
        <v>2020</v>
      </c>
    </row>
    <row r="395" spans="1:32" ht="30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17" t="s">
        <v>134</v>
      </c>
      <c r="S395" s="15" t="s">
        <v>49</v>
      </c>
      <c r="T395" s="21">
        <f>T398+T400</f>
        <v>165</v>
      </c>
      <c r="U395" s="21">
        <f>U400</f>
        <v>210</v>
      </c>
      <c r="V395" s="21">
        <f>V400</f>
        <v>280</v>
      </c>
      <c r="W395" s="21">
        <f>W400</f>
        <v>285</v>
      </c>
      <c r="X395" s="21">
        <f>X400</f>
        <v>350</v>
      </c>
      <c r="Y395" s="21">
        <f>Y400</f>
        <v>200</v>
      </c>
      <c r="Z395" s="6">
        <f>T395+U395+V395+W395+X395+Y395</f>
        <v>1490</v>
      </c>
      <c r="AA395" s="15">
        <v>2020</v>
      </c>
    </row>
    <row r="396" spans="1:32" ht="30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17" t="s">
        <v>135</v>
      </c>
      <c r="S396" s="15" t="s">
        <v>53</v>
      </c>
      <c r="T396" s="8">
        <v>215</v>
      </c>
      <c r="U396" s="8">
        <f>207*1.6</f>
        <v>331.20000000000005</v>
      </c>
      <c r="V396" s="8">
        <f>V400*1.6</f>
        <v>448</v>
      </c>
      <c r="W396" s="8">
        <f>W395*1.6</f>
        <v>456</v>
      </c>
      <c r="X396" s="8">
        <f>X395*1.6</f>
        <v>560</v>
      </c>
      <c r="Y396" s="8">
        <f>Y395*1.6</f>
        <v>320</v>
      </c>
      <c r="Z396" s="5">
        <f>T396+U396+V396+W396+X396+Y396</f>
        <v>2330.1999999999998</v>
      </c>
      <c r="AA396" s="15">
        <v>2020</v>
      </c>
    </row>
    <row r="397" spans="1:32" ht="41.45" customHeight="1" x14ac:dyDescent="0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6" t="s">
        <v>175</v>
      </c>
      <c r="S397" s="57" t="s">
        <v>39</v>
      </c>
      <c r="T397" s="61">
        <v>1</v>
      </c>
      <c r="U397" s="61">
        <v>1</v>
      </c>
      <c r="V397" s="61">
        <v>1</v>
      </c>
      <c r="W397" s="61">
        <v>1</v>
      </c>
      <c r="X397" s="61">
        <v>1</v>
      </c>
      <c r="Y397" s="61">
        <v>1</v>
      </c>
      <c r="Z397" s="61">
        <v>1</v>
      </c>
      <c r="AA397" s="57">
        <v>2020</v>
      </c>
    </row>
    <row r="398" spans="1:32" ht="30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17" t="s">
        <v>176</v>
      </c>
      <c r="S398" s="15" t="s">
        <v>49</v>
      </c>
      <c r="T398" s="21">
        <v>45</v>
      </c>
      <c r="U398" s="21">
        <v>205</v>
      </c>
      <c r="V398" s="21">
        <v>200</v>
      </c>
      <c r="W398" s="21">
        <v>165</v>
      </c>
      <c r="X398" s="21">
        <v>230</v>
      </c>
      <c r="Y398" s="21">
        <v>125</v>
      </c>
      <c r="Z398" s="6">
        <f>T398+U398+V398+W398+X398+Y398</f>
        <v>970</v>
      </c>
      <c r="AA398" s="15">
        <v>2020</v>
      </c>
    </row>
    <row r="399" spans="1:32" ht="60" x14ac:dyDescent="0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6" t="s">
        <v>177</v>
      </c>
      <c r="S399" s="57" t="s">
        <v>39</v>
      </c>
      <c r="T399" s="61">
        <v>1</v>
      </c>
      <c r="U399" s="61">
        <v>1</v>
      </c>
      <c r="V399" s="61">
        <v>1</v>
      </c>
      <c r="W399" s="61">
        <v>1</v>
      </c>
      <c r="X399" s="61">
        <v>1</v>
      </c>
      <c r="Y399" s="61">
        <v>1</v>
      </c>
      <c r="Z399" s="61">
        <v>1</v>
      </c>
      <c r="AA399" s="57">
        <v>2020</v>
      </c>
    </row>
    <row r="400" spans="1:32" ht="45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17" t="s">
        <v>178</v>
      </c>
      <c r="S400" s="15" t="s">
        <v>49</v>
      </c>
      <c r="T400" s="21">
        <v>120</v>
      </c>
      <c r="U400" s="21">
        <v>210</v>
      </c>
      <c r="V400" s="21">
        <v>280</v>
      </c>
      <c r="W400" s="21">
        <v>285</v>
      </c>
      <c r="X400" s="21">
        <v>350</v>
      </c>
      <c r="Y400" s="21">
        <v>200</v>
      </c>
      <c r="Z400" s="6">
        <f>T400+U400+V400+W400+X400+Y400</f>
        <v>1445</v>
      </c>
      <c r="AA400" s="18">
        <v>2020</v>
      </c>
    </row>
    <row r="401" spans="1:32" s="22" customFormat="1" ht="45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6" t="s">
        <v>179</v>
      </c>
      <c r="S401" s="57" t="s">
        <v>39</v>
      </c>
      <c r="T401" s="61">
        <v>1</v>
      </c>
      <c r="U401" s="61">
        <v>1</v>
      </c>
      <c r="V401" s="61">
        <v>1</v>
      </c>
      <c r="W401" s="61">
        <v>1</v>
      </c>
      <c r="X401" s="61">
        <v>1</v>
      </c>
      <c r="Y401" s="61">
        <v>1</v>
      </c>
      <c r="Z401" s="61">
        <v>1</v>
      </c>
      <c r="AA401" s="57">
        <v>2020</v>
      </c>
      <c r="AB401" s="40"/>
      <c r="AC401" s="72"/>
      <c r="AD401" s="40"/>
      <c r="AE401" s="1"/>
      <c r="AF401" s="1"/>
    </row>
    <row r="402" spans="1:32" s="1" customFormat="1" ht="45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17" t="s">
        <v>180</v>
      </c>
      <c r="S402" s="15" t="s">
        <v>49</v>
      </c>
      <c r="T402" s="21">
        <f>700+250</f>
        <v>950</v>
      </c>
      <c r="U402" s="21">
        <v>1085</v>
      </c>
      <c r="V402" s="21">
        <v>1400</v>
      </c>
      <c r="W402" s="21">
        <v>1350</v>
      </c>
      <c r="X402" s="21">
        <v>1300</v>
      </c>
      <c r="Y402" s="21">
        <v>1000</v>
      </c>
      <c r="Z402" s="6">
        <f>T402+U402+V402+W402+X402+Y402</f>
        <v>7085</v>
      </c>
      <c r="AA402" s="15">
        <v>2020</v>
      </c>
      <c r="AB402" s="40"/>
      <c r="AC402" s="72"/>
      <c r="AD402" s="40"/>
    </row>
    <row r="403" spans="1:32" s="2" customFormat="1" ht="26.25" hidden="1" customHeight="1" x14ac:dyDescent="0.25">
      <c r="A403" s="30"/>
      <c r="B403" s="30"/>
      <c r="C403" s="30"/>
      <c r="D403" s="30"/>
      <c r="E403" s="30"/>
      <c r="F403" s="30"/>
      <c r="G403" s="30"/>
      <c r="H403" s="53"/>
      <c r="I403" s="30"/>
      <c r="J403" s="30"/>
      <c r="K403" s="30"/>
      <c r="L403" s="30"/>
      <c r="M403" s="30"/>
      <c r="N403" s="30"/>
      <c r="O403" s="30"/>
      <c r="P403" s="30"/>
      <c r="Q403" s="30"/>
      <c r="R403" s="46" t="s">
        <v>2</v>
      </c>
      <c r="S403" s="29" t="s">
        <v>1</v>
      </c>
      <c r="T403" s="4">
        <f t="shared" ref="T403:Y403" si="29">T405+T406</f>
        <v>41792.9</v>
      </c>
      <c r="U403" s="4">
        <f t="shared" si="29"/>
        <v>42055.9</v>
      </c>
      <c r="V403" s="4">
        <f t="shared" si="29"/>
        <v>44284.9</v>
      </c>
      <c r="W403" s="4">
        <f t="shared" si="29"/>
        <v>46100.6</v>
      </c>
      <c r="X403" s="4">
        <f t="shared" si="29"/>
        <v>47760.2</v>
      </c>
      <c r="Y403" s="96">
        <f t="shared" si="29"/>
        <v>49288.5</v>
      </c>
      <c r="Z403" s="4">
        <f>T403+U403+V403+W403+X403+Y403</f>
        <v>271283</v>
      </c>
      <c r="AA403" s="30">
        <v>2020</v>
      </c>
      <c r="AB403" s="37"/>
      <c r="AC403" s="74"/>
      <c r="AD403" s="37"/>
      <c r="AE403" s="38"/>
      <c r="AF403" s="38"/>
    </row>
    <row r="404" spans="1:32" s="22" customFormat="1" ht="42.75" hidden="1" x14ac:dyDescent="0.25">
      <c r="A404" s="15"/>
      <c r="B404" s="15"/>
      <c r="C404" s="15"/>
      <c r="D404" s="15"/>
      <c r="E404" s="15"/>
      <c r="F404" s="15"/>
      <c r="G404" s="15"/>
      <c r="H404" s="35"/>
      <c r="I404" s="15"/>
      <c r="J404" s="15"/>
      <c r="K404" s="15"/>
      <c r="L404" s="15"/>
      <c r="M404" s="15"/>
      <c r="N404" s="15"/>
      <c r="O404" s="15"/>
      <c r="P404" s="15"/>
      <c r="Q404" s="15"/>
      <c r="R404" s="34" t="s">
        <v>35</v>
      </c>
      <c r="S404" s="25"/>
      <c r="T404" s="5"/>
      <c r="U404" s="5"/>
      <c r="V404" s="5"/>
      <c r="W404" s="5"/>
      <c r="X404" s="5"/>
      <c r="Y404" s="97"/>
      <c r="Z404" s="5"/>
      <c r="AA404" s="15"/>
      <c r="AB404" s="40"/>
      <c r="AC404" s="72"/>
      <c r="AD404" s="40"/>
      <c r="AE404" s="1"/>
      <c r="AF404" s="1"/>
    </row>
    <row r="405" spans="1:32" ht="25.9" hidden="1" customHeight="1" x14ac:dyDescent="0.25">
      <c r="A405" s="12" t="s">
        <v>17</v>
      </c>
      <c r="B405" s="12" t="s">
        <v>18</v>
      </c>
      <c r="C405" s="12" t="s">
        <v>19</v>
      </c>
      <c r="D405" s="12" t="s">
        <v>17</v>
      </c>
      <c r="E405" s="12" t="s">
        <v>24</v>
      </c>
      <c r="F405" s="12" t="s">
        <v>17</v>
      </c>
      <c r="G405" s="12" t="s">
        <v>24</v>
      </c>
      <c r="H405" s="12" t="s">
        <v>17</v>
      </c>
      <c r="I405" s="12" t="s">
        <v>25</v>
      </c>
      <c r="J405" s="12" t="s">
        <v>26</v>
      </c>
      <c r="K405" s="12" t="s">
        <v>17</v>
      </c>
      <c r="L405" s="12" t="s">
        <v>24</v>
      </c>
      <c r="M405" s="12"/>
      <c r="N405" s="12"/>
      <c r="O405" s="12"/>
      <c r="P405" s="12" t="s">
        <v>17</v>
      </c>
      <c r="Q405" s="12" t="s">
        <v>17</v>
      </c>
      <c r="R405" s="9" t="s">
        <v>136</v>
      </c>
      <c r="S405" s="13" t="s">
        <v>1</v>
      </c>
      <c r="T405" s="11">
        <v>41537</v>
      </c>
      <c r="U405" s="11">
        <v>41800</v>
      </c>
      <c r="V405" s="11">
        <v>44015.4</v>
      </c>
      <c r="W405" s="11">
        <v>45820</v>
      </c>
      <c r="X405" s="11">
        <v>47469.5</v>
      </c>
      <c r="Y405" s="108">
        <v>48988.5</v>
      </c>
      <c r="Z405" s="10">
        <f>T405+U405+V405+W405+X405+Y405</f>
        <v>269630.40000000002</v>
      </c>
      <c r="AA405" s="13">
        <v>2020</v>
      </c>
    </row>
    <row r="406" spans="1:32" ht="39" hidden="1" customHeight="1" x14ac:dyDescent="0.25">
      <c r="A406" s="12" t="s">
        <v>17</v>
      </c>
      <c r="B406" s="12" t="s">
        <v>18</v>
      </c>
      <c r="C406" s="12" t="s">
        <v>19</v>
      </c>
      <c r="D406" s="12" t="s">
        <v>17</v>
      </c>
      <c r="E406" s="12" t="s">
        <v>24</v>
      </c>
      <c r="F406" s="12" t="s">
        <v>17</v>
      </c>
      <c r="G406" s="12" t="s">
        <v>24</v>
      </c>
      <c r="H406" s="12" t="s">
        <v>17</v>
      </c>
      <c r="I406" s="12" t="s">
        <v>25</v>
      </c>
      <c r="J406" s="12" t="s">
        <v>26</v>
      </c>
      <c r="K406" s="12" t="s">
        <v>33</v>
      </c>
      <c r="L406" s="12" t="s">
        <v>24</v>
      </c>
      <c r="M406" s="12"/>
      <c r="N406" s="12"/>
      <c r="O406" s="12"/>
      <c r="P406" s="12" t="s">
        <v>19</v>
      </c>
      <c r="Q406" s="12" t="s">
        <v>19</v>
      </c>
      <c r="R406" s="9" t="s">
        <v>137</v>
      </c>
      <c r="S406" s="13" t="s">
        <v>1</v>
      </c>
      <c r="T406" s="31">
        <v>255.9</v>
      </c>
      <c r="U406" s="31">
        <v>255.9</v>
      </c>
      <c r="V406" s="31">
        <v>269.5</v>
      </c>
      <c r="W406" s="31">
        <v>280.60000000000002</v>
      </c>
      <c r="X406" s="31">
        <v>290.7</v>
      </c>
      <c r="Y406" s="109">
        <v>300</v>
      </c>
      <c r="Z406" s="10">
        <f>T406+U406+V406+W406+X406+Y406</f>
        <v>1652.6000000000001</v>
      </c>
      <c r="AA406" s="32">
        <v>2020</v>
      </c>
    </row>
    <row r="407" spans="1:32" s="22" customFormat="1" ht="25.9" hidden="1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4" t="s">
        <v>36</v>
      </c>
      <c r="S407" s="15"/>
      <c r="T407" s="8"/>
      <c r="U407" s="8"/>
      <c r="V407" s="8"/>
      <c r="W407" s="8"/>
      <c r="X407" s="8"/>
      <c r="Y407" s="98"/>
      <c r="Z407" s="5"/>
      <c r="AA407" s="19"/>
      <c r="AB407" s="40"/>
      <c r="AC407" s="72"/>
      <c r="AD407" s="40"/>
      <c r="AE407" s="1"/>
      <c r="AF407" s="1"/>
    </row>
    <row r="408" spans="1:32" s="22" customFormat="1" ht="30" hidden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9" t="s">
        <v>138</v>
      </c>
      <c r="S408" s="13" t="s">
        <v>13</v>
      </c>
      <c r="T408" s="11" t="s">
        <v>14</v>
      </c>
      <c r="U408" s="11" t="s">
        <v>14</v>
      </c>
      <c r="V408" s="11" t="s">
        <v>14</v>
      </c>
      <c r="W408" s="11" t="s">
        <v>14</v>
      </c>
      <c r="X408" s="11" t="s">
        <v>14</v>
      </c>
      <c r="Y408" s="108" t="s">
        <v>14</v>
      </c>
      <c r="Z408" s="11" t="s">
        <v>14</v>
      </c>
      <c r="AA408" s="13">
        <v>2020</v>
      </c>
      <c r="AB408" s="40"/>
      <c r="AC408" s="72"/>
      <c r="AD408" s="40"/>
      <c r="AE408" s="1"/>
      <c r="AF408" s="1"/>
    </row>
    <row r="409" spans="1:32" s="22" customFormat="1" ht="30" hidden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17" t="s">
        <v>139</v>
      </c>
      <c r="S409" s="15" t="s">
        <v>3</v>
      </c>
      <c r="T409" s="18">
        <v>500</v>
      </c>
      <c r="U409" s="18">
        <v>500</v>
      </c>
      <c r="V409" s="18">
        <v>500</v>
      </c>
      <c r="W409" s="18">
        <v>500</v>
      </c>
      <c r="X409" s="18">
        <v>500</v>
      </c>
      <c r="Y409" s="107">
        <v>500</v>
      </c>
      <c r="Z409" s="6">
        <f t="shared" ref="Z409:Z424" si="30">T409+U409+V409+W409+X409+Y409</f>
        <v>3000</v>
      </c>
      <c r="AA409" s="19">
        <v>2020</v>
      </c>
      <c r="AB409" s="40"/>
      <c r="AC409" s="72"/>
      <c r="AD409" s="40"/>
      <c r="AE409" s="1"/>
      <c r="AF409" s="1"/>
    </row>
    <row r="410" spans="1:32" s="22" customFormat="1" ht="52.5" hidden="1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9" t="s">
        <v>140</v>
      </c>
      <c r="S410" s="13" t="s">
        <v>13</v>
      </c>
      <c r="T410" s="11" t="s">
        <v>14</v>
      </c>
      <c r="U410" s="11" t="s">
        <v>14</v>
      </c>
      <c r="V410" s="11" t="s">
        <v>14</v>
      </c>
      <c r="W410" s="11" t="s">
        <v>14</v>
      </c>
      <c r="X410" s="11" t="s">
        <v>14</v>
      </c>
      <c r="Y410" s="108" t="s">
        <v>14</v>
      </c>
      <c r="Z410" s="11" t="s">
        <v>14</v>
      </c>
      <c r="AA410" s="13">
        <v>2020</v>
      </c>
      <c r="AB410" s="40"/>
      <c r="AC410" s="72"/>
      <c r="AD410" s="40"/>
      <c r="AE410" s="1"/>
      <c r="AF410" s="1"/>
    </row>
    <row r="411" spans="1:32" s="22" customFormat="1" ht="60" hidden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17" t="s">
        <v>141</v>
      </c>
      <c r="S411" s="15" t="s">
        <v>3</v>
      </c>
      <c r="T411" s="18">
        <v>5</v>
      </c>
      <c r="U411" s="18">
        <v>5</v>
      </c>
      <c r="V411" s="18">
        <v>5</v>
      </c>
      <c r="W411" s="18">
        <v>5</v>
      </c>
      <c r="X411" s="18">
        <v>5</v>
      </c>
      <c r="Y411" s="107">
        <v>5</v>
      </c>
      <c r="Z411" s="6">
        <f t="shared" si="30"/>
        <v>30</v>
      </c>
      <c r="AA411" s="19">
        <v>2020</v>
      </c>
      <c r="AB411" s="40"/>
      <c r="AC411" s="72"/>
      <c r="AD411" s="40"/>
      <c r="AE411" s="1"/>
      <c r="AF411" s="1"/>
    </row>
    <row r="412" spans="1:32" s="22" customFormat="1" ht="45" hidden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9" t="s">
        <v>142</v>
      </c>
      <c r="S412" s="13" t="s">
        <v>13</v>
      </c>
      <c r="T412" s="11" t="s">
        <v>14</v>
      </c>
      <c r="U412" s="11" t="s">
        <v>14</v>
      </c>
      <c r="V412" s="11" t="s">
        <v>14</v>
      </c>
      <c r="W412" s="11" t="s">
        <v>14</v>
      </c>
      <c r="X412" s="11" t="s">
        <v>14</v>
      </c>
      <c r="Y412" s="108" t="s">
        <v>14</v>
      </c>
      <c r="Z412" s="11" t="s">
        <v>14</v>
      </c>
      <c r="AA412" s="13">
        <v>2020</v>
      </c>
      <c r="AB412" s="40"/>
      <c r="AC412" s="72"/>
      <c r="AD412" s="40"/>
      <c r="AE412" s="1"/>
      <c r="AF412" s="1"/>
    </row>
    <row r="413" spans="1:32" s="22" customFormat="1" ht="45" hidden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17" t="s">
        <v>143</v>
      </c>
      <c r="S413" s="15" t="s">
        <v>3</v>
      </c>
      <c r="T413" s="18">
        <v>50</v>
      </c>
      <c r="U413" s="18">
        <v>50</v>
      </c>
      <c r="V413" s="18">
        <v>50</v>
      </c>
      <c r="W413" s="18">
        <v>50</v>
      </c>
      <c r="X413" s="18">
        <v>50</v>
      </c>
      <c r="Y413" s="107">
        <v>50</v>
      </c>
      <c r="Z413" s="6">
        <f>T413+U413+V413+W413+X413+Y413</f>
        <v>300</v>
      </c>
      <c r="AA413" s="19">
        <v>2020</v>
      </c>
      <c r="AB413" s="40"/>
      <c r="AC413" s="72"/>
      <c r="AD413" s="40"/>
      <c r="AE413" s="1"/>
      <c r="AF413" s="1"/>
    </row>
    <row r="414" spans="1:32" s="22" customFormat="1" ht="30" hidden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9" t="s">
        <v>144</v>
      </c>
      <c r="S414" s="13" t="s">
        <v>13</v>
      </c>
      <c r="T414" s="11" t="s">
        <v>14</v>
      </c>
      <c r="U414" s="11" t="s">
        <v>14</v>
      </c>
      <c r="V414" s="11" t="s">
        <v>14</v>
      </c>
      <c r="W414" s="11" t="s">
        <v>14</v>
      </c>
      <c r="X414" s="11" t="s">
        <v>14</v>
      </c>
      <c r="Y414" s="108" t="s">
        <v>14</v>
      </c>
      <c r="Z414" s="11" t="s">
        <v>14</v>
      </c>
      <c r="AA414" s="13">
        <v>2020</v>
      </c>
      <c r="AB414" s="40"/>
      <c r="AC414" s="72"/>
      <c r="AD414" s="40"/>
      <c r="AE414" s="1"/>
      <c r="AF414" s="1"/>
    </row>
    <row r="415" spans="1:32" s="22" customFormat="1" ht="52.5" hidden="1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17" t="s">
        <v>145</v>
      </c>
      <c r="S415" s="15" t="s">
        <v>3</v>
      </c>
      <c r="T415" s="18">
        <v>50</v>
      </c>
      <c r="U415" s="18">
        <v>50</v>
      </c>
      <c r="V415" s="18">
        <v>50</v>
      </c>
      <c r="W415" s="18">
        <v>50</v>
      </c>
      <c r="X415" s="18">
        <v>50</v>
      </c>
      <c r="Y415" s="107">
        <v>50</v>
      </c>
      <c r="Z415" s="6">
        <f t="shared" si="30"/>
        <v>300</v>
      </c>
      <c r="AA415" s="19">
        <v>2020</v>
      </c>
      <c r="AB415" s="40"/>
      <c r="AC415" s="72"/>
      <c r="AD415" s="40"/>
      <c r="AE415" s="1"/>
      <c r="AF415" s="1"/>
    </row>
    <row r="416" spans="1:32" s="22" customFormat="1" ht="39.6" hidden="1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17" t="s">
        <v>146</v>
      </c>
      <c r="S416" s="15" t="s">
        <v>4</v>
      </c>
      <c r="T416" s="18">
        <v>100</v>
      </c>
      <c r="U416" s="18">
        <v>100</v>
      </c>
      <c r="V416" s="18">
        <v>100</v>
      </c>
      <c r="W416" s="18">
        <v>100</v>
      </c>
      <c r="X416" s="18">
        <v>100</v>
      </c>
      <c r="Y416" s="107">
        <v>100</v>
      </c>
      <c r="Z416" s="6">
        <f t="shared" si="30"/>
        <v>600</v>
      </c>
      <c r="AA416" s="15">
        <v>2020</v>
      </c>
      <c r="AB416" s="40"/>
      <c r="AC416" s="72"/>
      <c r="AD416" s="40"/>
      <c r="AE416" s="1"/>
      <c r="AF416" s="1"/>
    </row>
    <row r="417" spans="1:16384" s="22" customFormat="1" ht="45" hidden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9" t="s">
        <v>147</v>
      </c>
      <c r="S417" s="13" t="s">
        <v>13</v>
      </c>
      <c r="T417" s="11" t="s">
        <v>14</v>
      </c>
      <c r="U417" s="11" t="s">
        <v>14</v>
      </c>
      <c r="V417" s="11" t="s">
        <v>14</v>
      </c>
      <c r="W417" s="11" t="s">
        <v>14</v>
      </c>
      <c r="X417" s="11" t="s">
        <v>14</v>
      </c>
      <c r="Y417" s="108" t="s">
        <v>14</v>
      </c>
      <c r="Z417" s="11" t="s">
        <v>14</v>
      </c>
      <c r="AA417" s="32">
        <v>2020</v>
      </c>
      <c r="AB417" s="40"/>
      <c r="AC417" s="72"/>
      <c r="AD417" s="40"/>
      <c r="AE417" s="1"/>
      <c r="AF417" s="1"/>
    </row>
    <row r="418" spans="1:16384" s="22" customFormat="1" ht="30" hidden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17" t="s">
        <v>148</v>
      </c>
      <c r="S418" s="15" t="s">
        <v>7</v>
      </c>
      <c r="T418" s="18">
        <v>12</v>
      </c>
      <c r="U418" s="18">
        <v>12</v>
      </c>
      <c r="V418" s="18">
        <v>12</v>
      </c>
      <c r="W418" s="18">
        <v>12</v>
      </c>
      <c r="X418" s="18">
        <v>12</v>
      </c>
      <c r="Y418" s="107">
        <v>12</v>
      </c>
      <c r="Z418" s="6">
        <f t="shared" si="30"/>
        <v>72</v>
      </c>
      <c r="AA418" s="15">
        <v>2020</v>
      </c>
      <c r="AB418" s="40"/>
      <c r="AC418" s="72"/>
      <c r="AD418" s="40"/>
      <c r="AE418" s="1"/>
      <c r="AF418" s="1"/>
    </row>
    <row r="419" spans="1:16384" s="22" customFormat="1" ht="30" hidden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9" t="s">
        <v>149</v>
      </c>
      <c r="S419" s="13" t="s">
        <v>13</v>
      </c>
      <c r="T419" s="11" t="s">
        <v>14</v>
      </c>
      <c r="U419" s="11" t="s">
        <v>14</v>
      </c>
      <c r="V419" s="11" t="s">
        <v>14</v>
      </c>
      <c r="W419" s="11" t="s">
        <v>14</v>
      </c>
      <c r="X419" s="11" t="s">
        <v>14</v>
      </c>
      <c r="Y419" s="108" t="s">
        <v>14</v>
      </c>
      <c r="Z419" s="28" t="s">
        <v>14</v>
      </c>
      <c r="AA419" s="32">
        <v>2020</v>
      </c>
      <c r="AB419" s="40"/>
      <c r="AC419" s="72"/>
      <c r="AD419" s="40"/>
      <c r="AE419" s="1"/>
      <c r="AF419" s="1"/>
    </row>
    <row r="420" spans="1:16384" s="22" customFormat="1" ht="30" hidden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17" t="s">
        <v>150</v>
      </c>
      <c r="S420" s="15" t="s">
        <v>7</v>
      </c>
      <c r="T420" s="18">
        <v>4</v>
      </c>
      <c r="U420" s="18">
        <v>4</v>
      </c>
      <c r="V420" s="18">
        <v>4</v>
      </c>
      <c r="W420" s="18">
        <v>4</v>
      </c>
      <c r="X420" s="18">
        <v>4</v>
      </c>
      <c r="Y420" s="107">
        <v>4</v>
      </c>
      <c r="Z420" s="6">
        <f t="shared" si="30"/>
        <v>24</v>
      </c>
      <c r="AA420" s="15">
        <v>2020</v>
      </c>
      <c r="AB420" s="40"/>
      <c r="AC420" s="72"/>
      <c r="AD420" s="40"/>
      <c r="AE420" s="1"/>
      <c r="AF420" s="1"/>
    </row>
    <row r="421" spans="1:16384" s="22" customFormat="1" ht="45" hidden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9" t="s">
        <v>151</v>
      </c>
      <c r="S421" s="13" t="s">
        <v>13</v>
      </c>
      <c r="T421" s="11" t="s">
        <v>14</v>
      </c>
      <c r="U421" s="11" t="s">
        <v>14</v>
      </c>
      <c r="V421" s="11" t="s">
        <v>14</v>
      </c>
      <c r="W421" s="11" t="s">
        <v>14</v>
      </c>
      <c r="X421" s="11" t="s">
        <v>14</v>
      </c>
      <c r="Y421" s="108" t="s">
        <v>14</v>
      </c>
      <c r="Z421" s="28" t="s">
        <v>14</v>
      </c>
      <c r="AA421" s="32">
        <v>2020</v>
      </c>
      <c r="AB421" s="40"/>
      <c r="AC421" s="72"/>
      <c r="AD421" s="40"/>
      <c r="AE421" s="1"/>
      <c r="AF421" s="1"/>
    </row>
    <row r="422" spans="1:16384" s="22" customFormat="1" ht="30" hidden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17" t="s">
        <v>152</v>
      </c>
      <c r="S422" s="15" t="s">
        <v>7</v>
      </c>
      <c r="T422" s="18">
        <v>5</v>
      </c>
      <c r="U422" s="18">
        <v>5</v>
      </c>
      <c r="V422" s="18">
        <v>5</v>
      </c>
      <c r="W422" s="18">
        <v>5</v>
      </c>
      <c r="X422" s="18">
        <v>5</v>
      </c>
      <c r="Y422" s="107">
        <v>5</v>
      </c>
      <c r="Z422" s="6">
        <f t="shared" si="30"/>
        <v>30</v>
      </c>
      <c r="AA422" s="15">
        <v>2020</v>
      </c>
      <c r="AB422" s="40"/>
      <c r="AC422" s="72"/>
      <c r="AD422" s="40"/>
      <c r="AE422" s="1"/>
      <c r="AF422" s="1"/>
    </row>
    <row r="423" spans="1:16384" s="22" customFormat="1" ht="45" hidden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9" t="s">
        <v>153</v>
      </c>
      <c r="S423" s="13" t="s">
        <v>13</v>
      </c>
      <c r="T423" s="11" t="s">
        <v>14</v>
      </c>
      <c r="U423" s="11" t="s">
        <v>14</v>
      </c>
      <c r="V423" s="11" t="s">
        <v>14</v>
      </c>
      <c r="W423" s="11" t="s">
        <v>14</v>
      </c>
      <c r="X423" s="11" t="s">
        <v>14</v>
      </c>
      <c r="Y423" s="108" t="s">
        <v>14</v>
      </c>
      <c r="Z423" s="11" t="s">
        <v>14</v>
      </c>
      <c r="AA423" s="32">
        <v>2020</v>
      </c>
      <c r="AB423" s="40"/>
      <c r="AC423" s="72"/>
      <c r="AD423" s="40"/>
      <c r="AE423" s="1"/>
      <c r="AF423" s="1"/>
    </row>
    <row r="424" spans="1:16384" s="22" customFormat="1" ht="30" hidden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17" t="s">
        <v>152</v>
      </c>
      <c r="S424" s="15" t="s">
        <v>7</v>
      </c>
      <c r="T424" s="18">
        <v>4</v>
      </c>
      <c r="U424" s="18">
        <v>4</v>
      </c>
      <c r="V424" s="18">
        <v>4</v>
      </c>
      <c r="W424" s="18">
        <v>4</v>
      </c>
      <c r="X424" s="18">
        <v>4</v>
      </c>
      <c r="Y424" s="107">
        <v>4</v>
      </c>
      <c r="Z424" s="6">
        <f t="shared" si="30"/>
        <v>24</v>
      </c>
      <c r="AA424" s="15">
        <v>2020</v>
      </c>
      <c r="AB424" s="40"/>
      <c r="AC424" s="72"/>
      <c r="AD424" s="40"/>
      <c r="AE424" s="1"/>
      <c r="AF424" s="1"/>
    </row>
    <row r="425" spans="1:16384" s="22" customFormat="1" ht="19.149999999999999" customHeight="1" x14ac:dyDescent="0.25">
      <c r="A425" s="112" t="s">
        <v>47</v>
      </c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40"/>
      <c r="AC425" s="72"/>
      <c r="AD425" s="40"/>
      <c r="AE425" s="1"/>
      <c r="AF425" s="1"/>
    </row>
    <row r="426" spans="1:16384" s="22" customFormat="1" ht="19.149999999999999" customHeight="1" x14ac:dyDescent="0.2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91"/>
      <c r="Y426" s="94"/>
      <c r="Z426" s="84"/>
      <c r="AA426" s="84" t="s">
        <v>258</v>
      </c>
      <c r="AB426" s="84"/>
      <c r="AC426" s="75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8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8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84"/>
      <c r="DH426" s="84"/>
      <c r="DI426" s="84"/>
      <c r="DJ426" s="84"/>
      <c r="DK426" s="84"/>
      <c r="DL426" s="84" t="s">
        <v>258</v>
      </c>
      <c r="DM426" s="84" t="s">
        <v>258</v>
      </c>
      <c r="DN426" s="84" t="s">
        <v>258</v>
      </c>
      <c r="DO426" s="84" t="s">
        <v>258</v>
      </c>
      <c r="DP426" s="84" t="s">
        <v>258</v>
      </c>
      <c r="DQ426" s="84" t="s">
        <v>258</v>
      </c>
      <c r="DR426" s="84" t="s">
        <v>258</v>
      </c>
      <c r="DS426" s="84" t="s">
        <v>258</v>
      </c>
      <c r="DT426" s="84" t="s">
        <v>258</v>
      </c>
      <c r="DU426" s="84" t="s">
        <v>258</v>
      </c>
      <c r="DV426" s="84" t="s">
        <v>258</v>
      </c>
      <c r="DW426" s="84" t="s">
        <v>258</v>
      </c>
      <c r="DX426" s="84" t="s">
        <v>258</v>
      </c>
      <c r="DY426" s="84" t="s">
        <v>258</v>
      </c>
      <c r="DZ426" s="84" t="s">
        <v>258</v>
      </c>
      <c r="EA426" s="84" t="s">
        <v>258</v>
      </c>
      <c r="EB426" s="84" t="s">
        <v>258</v>
      </c>
      <c r="EC426" s="84" t="s">
        <v>258</v>
      </c>
      <c r="ED426" s="84" t="s">
        <v>258</v>
      </c>
      <c r="EE426" s="84" t="s">
        <v>258</v>
      </c>
      <c r="EF426" s="84" t="s">
        <v>258</v>
      </c>
      <c r="EG426" s="84" t="s">
        <v>258</v>
      </c>
      <c r="EH426" s="84" t="s">
        <v>258</v>
      </c>
      <c r="EI426" s="84" t="s">
        <v>258</v>
      </c>
      <c r="EJ426" s="84" t="s">
        <v>258</v>
      </c>
      <c r="EK426" s="84" t="s">
        <v>258</v>
      </c>
      <c r="EL426" s="84" t="s">
        <v>258</v>
      </c>
      <c r="EM426" s="84" t="s">
        <v>258</v>
      </c>
      <c r="EN426" s="84" t="s">
        <v>258</v>
      </c>
      <c r="EO426" s="84" t="s">
        <v>258</v>
      </c>
      <c r="EP426" s="84" t="s">
        <v>258</v>
      </c>
      <c r="EQ426" s="84" t="s">
        <v>258</v>
      </c>
      <c r="ER426" s="84" t="s">
        <v>258</v>
      </c>
      <c r="ES426" s="84" t="s">
        <v>258</v>
      </c>
      <c r="ET426" s="84" t="s">
        <v>258</v>
      </c>
      <c r="EU426" s="84" t="s">
        <v>258</v>
      </c>
      <c r="EV426" s="84" t="s">
        <v>258</v>
      </c>
      <c r="EW426" s="84" t="s">
        <v>258</v>
      </c>
      <c r="EX426" s="84" t="s">
        <v>258</v>
      </c>
      <c r="EY426" s="84" t="s">
        <v>258</v>
      </c>
      <c r="EZ426" s="84" t="s">
        <v>258</v>
      </c>
      <c r="FA426" s="84" t="s">
        <v>258</v>
      </c>
      <c r="FB426" s="84" t="s">
        <v>258</v>
      </c>
      <c r="FC426" s="84" t="s">
        <v>258</v>
      </c>
      <c r="FD426" s="84" t="s">
        <v>258</v>
      </c>
      <c r="FE426" s="84" t="s">
        <v>258</v>
      </c>
      <c r="FF426" s="84" t="s">
        <v>258</v>
      </c>
      <c r="FG426" s="84" t="s">
        <v>258</v>
      </c>
      <c r="FH426" s="84" t="s">
        <v>258</v>
      </c>
      <c r="FI426" s="84" t="s">
        <v>258</v>
      </c>
      <c r="FJ426" s="84" t="s">
        <v>258</v>
      </c>
      <c r="FK426" s="84" t="s">
        <v>258</v>
      </c>
      <c r="FL426" s="84" t="s">
        <v>258</v>
      </c>
      <c r="FM426" s="84" t="s">
        <v>258</v>
      </c>
      <c r="FN426" s="84" t="s">
        <v>258</v>
      </c>
      <c r="FO426" s="84" t="s">
        <v>258</v>
      </c>
      <c r="FP426" s="84" t="s">
        <v>258</v>
      </c>
      <c r="FQ426" s="84" t="s">
        <v>258</v>
      </c>
      <c r="FR426" s="84" t="s">
        <v>258</v>
      </c>
      <c r="FS426" s="84" t="s">
        <v>258</v>
      </c>
      <c r="FT426" s="84" t="s">
        <v>258</v>
      </c>
      <c r="FU426" s="84" t="s">
        <v>258</v>
      </c>
      <c r="FV426" s="84" t="s">
        <v>258</v>
      </c>
      <c r="FW426" s="84" t="s">
        <v>258</v>
      </c>
      <c r="FX426" s="84" t="s">
        <v>258</v>
      </c>
      <c r="FY426" s="84" t="s">
        <v>258</v>
      </c>
      <c r="FZ426" s="84" t="s">
        <v>258</v>
      </c>
      <c r="GA426" s="84" t="s">
        <v>258</v>
      </c>
      <c r="GB426" s="84" t="s">
        <v>258</v>
      </c>
      <c r="GC426" s="84" t="s">
        <v>258</v>
      </c>
      <c r="GD426" s="84" t="s">
        <v>258</v>
      </c>
      <c r="GE426" s="84" t="s">
        <v>258</v>
      </c>
      <c r="GF426" s="84" t="s">
        <v>258</v>
      </c>
      <c r="GG426" s="84" t="s">
        <v>258</v>
      </c>
      <c r="GH426" s="84" t="s">
        <v>258</v>
      </c>
      <c r="GI426" s="84" t="s">
        <v>258</v>
      </c>
      <c r="GJ426" s="84" t="s">
        <v>258</v>
      </c>
      <c r="GK426" s="84" t="s">
        <v>258</v>
      </c>
      <c r="GL426" s="84" t="s">
        <v>258</v>
      </c>
      <c r="GM426" s="84" t="s">
        <v>258</v>
      </c>
      <c r="GN426" s="84" t="s">
        <v>258</v>
      </c>
      <c r="GO426" s="84" t="s">
        <v>258</v>
      </c>
      <c r="GP426" s="84" t="s">
        <v>258</v>
      </c>
      <c r="GQ426" s="84" t="s">
        <v>258</v>
      </c>
      <c r="GR426" s="84" t="s">
        <v>258</v>
      </c>
      <c r="GS426" s="84" t="s">
        <v>258</v>
      </c>
      <c r="GT426" s="84" t="s">
        <v>258</v>
      </c>
      <c r="GU426" s="84" t="s">
        <v>258</v>
      </c>
      <c r="GV426" s="84" t="s">
        <v>258</v>
      </c>
      <c r="GW426" s="84" t="s">
        <v>258</v>
      </c>
      <c r="GX426" s="84" t="s">
        <v>258</v>
      </c>
      <c r="GY426" s="84" t="s">
        <v>258</v>
      </c>
      <c r="GZ426" s="84" t="s">
        <v>258</v>
      </c>
      <c r="HA426" s="84" t="s">
        <v>258</v>
      </c>
      <c r="HB426" s="84" t="s">
        <v>258</v>
      </c>
      <c r="HC426" s="84" t="s">
        <v>258</v>
      </c>
      <c r="HD426" s="84" t="s">
        <v>258</v>
      </c>
      <c r="HE426" s="84" t="s">
        <v>258</v>
      </c>
      <c r="HF426" s="84" t="s">
        <v>258</v>
      </c>
      <c r="HG426" s="84" t="s">
        <v>258</v>
      </c>
      <c r="HH426" s="84" t="s">
        <v>258</v>
      </c>
      <c r="HI426" s="84" t="s">
        <v>258</v>
      </c>
      <c r="HJ426" s="84" t="s">
        <v>258</v>
      </c>
      <c r="HK426" s="84" t="s">
        <v>258</v>
      </c>
      <c r="HL426" s="84" t="s">
        <v>258</v>
      </c>
      <c r="HM426" s="84" t="s">
        <v>258</v>
      </c>
      <c r="HN426" s="84" t="s">
        <v>258</v>
      </c>
      <c r="HO426" s="84" t="s">
        <v>258</v>
      </c>
      <c r="HP426" s="84" t="s">
        <v>258</v>
      </c>
      <c r="HQ426" s="84" t="s">
        <v>258</v>
      </c>
      <c r="HR426" s="84" t="s">
        <v>258</v>
      </c>
      <c r="HS426" s="84" t="s">
        <v>258</v>
      </c>
      <c r="HT426" s="84" t="s">
        <v>258</v>
      </c>
      <c r="HU426" s="84" t="s">
        <v>258</v>
      </c>
      <c r="HV426" s="84" t="s">
        <v>258</v>
      </c>
      <c r="HW426" s="84" t="s">
        <v>258</v>
      </c>
      <c r="HX426" s="84" t="s">
        <v>258</v>
      </c>
      <c r="HY426" s="84" t="s">
        <v>258</v>
      </c>
      <c r="HZ426" s="84" t="s">
        <v>258</v>
      </c>
      <c r="IA426" s="84" t="s">
        <v>258</v>
      </c>
      <c r="IB426" s="84" t="s">
        <v>258</v>
      </c>
      <c r="IC426" s="84" t="s">
        <v>258</v>
      </c>
      <c r="ID426" s="84" t="s">
        <v>258</v>
      </c>
      <c r="IE426" s="84" t="s">
        <v>258</v>
      </c>
      <c r="IF426" s="84" t="s">
        <v>258</v>
      </c>
      <c r="IG426" s="84" t="s">
        <v>258</v>
      </c>
      <c r="IH426" s="84" t="s">
        <v>258</v>
      </c>
      <c r="II426" s="84" t="s">
        <v>258</v>
      </c>
      <c r="IJ426" s="84" t="s">
        <v>258</v>
      </c>
      <c r="IK426" s="84" t="s">
        <v>258</v>
      </c>
      <c r="IL426" s="84" t="s">
        <v>258</v>
      </c>
      <c r="IM426" s="84" t="s">
        <v>258</v>
      </c>
      <c r="IN426" s="84" t="s">
        <v>258</v>
      </c>
      <c r="IO426" s="84" t="s">
        <v>258</v>
      </c>
      <c r="IP426" s="84" t="s">
        <v>258</v>
      </c>
      <c r="IQ426" s="84" t="s">
        <v>258</v>
      </c>
      <c r="IR426" s="84" t="s">
        <v>258</v>
      </c>
      <c r="IS426" s="84" t="s">
        <v>258</v>
      </c>
      <c r="IT426" s="84" t="s">
        <v>258</v>
      </c>
      <c r="IU426" s="84" t="s">
        <v>258</v>
      </c>
      <c r="IV426" s="84" t="s">
        <v>258</v>
      </c>
      <c r="IW426" s="84" t="s">
        <v>258</v>
      </c>
      <c r="IX426" s="84" t="s">
        <v>258</v>
      </c>
      <c r="IY426" s="84" t="s">
        <v>258</v>
      </c>
      <c r="IZ426" s="84" t="s">
        <v>258</v>
      </c>
      <c r="JA426" s="84" t="s">
        <v>258</v>
      </c>
      <c r="JB426" s="84" t="s">
        <v>258</v>
      </c>
      <c r="JC426" s="84" t="s">
        <v>258</v>
      </c>
      <c r="JD426" s="84" t="s">
        <v>258</v>
      </c>
      <c r="JE426" s="84" t="s">
        <v>258</v>
      </c>
      <c r="JF426" s="84" t="s">
        <v>258</v>
      </c>
      <c r="JG426" s="84" t="s">
        <v>258</v>
      </c>
      <c r="JH426" s="84" t="s">
        <v>258</v>
      </c>
      <c r="JI426" s="84" t="s">
        <v>258</v>
      </c>
      <c r="JJ426" s="84" t="s">
        <v>258</v>
      </c>
      <c r="JK426" s="84" t="s">
        <v>258</v>
      </c>
      <c r="JL426" s="84" t="s">
        <v>258</v>
      </c>
      <c r="JM426" s="84" t="s">
        <v>258</v>
      </c>
      <c r="JN426" s="84" t="s">
        <v>258</v>
      </c>
      <c r="JO426" s="84" t="s">
        <v>258</v>
      </c>
      <c r="JP426" s="84" t="s">
        <v>258</v>
      </c>
      <c r="JQ426" s="84" t="s">
        <v>258</v>
      </c>
      <c r="JR426" s="84" t="s">
        <v>258</v>
      </c>
      <c r="JS426" s="84" t="s">
        <v>258</v>
      </c>
      <c r="JT426" s="84" t="s">
        <v>258</v>
      </c>
      <c r="JU426" s="84" t="s">
        <v>258</v>
      </c>
      <c r="JV426" s="84" t="s">
        <v>258</v>
      </c>
      <c r="JW426" s="84" t="s">
        <v>258</v>
      </c>
      <c r="JX426" s="84" t="s">
        <v>258</v>
      </c>
      <c r="JY426" s="84" t="s">
        <v>258</v>
      </c>
      <c r="JZ426" s="84" t="s">
        <v>258</v>
      </c>
      <c r="KA426" s="84" t="s">
        <v>258</v>
      </c>
      <c r="KB426" s="84" t="s">
        <v>258</v>
      </c>
      <c r="KC426" s="84" t="s">
        <v>258</v>
      </c>
      <c r="KD426" s="84" t="s">
        <v>258</v>
      </c>
      <c r="KE426" s="84" t="s">
        <v>258</v>
      </c>
      <c r="KF426" s="84" t="s">
        <v>258</v>
      </c>
      <c r="KG426" s="84" t="s">
        <v>258</v>
      </c>
      <c r="KH426" s="84" t="s">
        <v>258</v>
      </c>
      <c r="KI426" s="84" t="s">
        <v>258</v>
      </c>
      <c r="KJ426" s="84" t="s">
        <v>258</v>
      </c>
      <c r="KK426" s="84" t="s">
        <v>258</v>
      </c>
      <c r="KL426" s="84" t="s">
        <v>258</v>
      </c>
      <c r="KM426" s="84" t="s">
        <v>258</v>
      </c>
      <c r="KN426" s="84" t="s">
        <v>258</v>
      </c>
      <c r="KO426" s="84" t="s">
        <v>258</v>
      </c>
      <c r="KP426" s="84" t="s">
        <v>258</v>
      </c>
      <c r="KQ426" s="84" t="s">
        <v>258</v>
      </c>
      <c r="KR426" s="84" t="s">
        <v>258</v>
      </c>
      <c r="KS426" s="84" t="s">
        <v>258</v>
      </c>
      <c r="KT426" s="84" t="s">
        <v>258</v>
      </c>
      <c r="KU426" s="84" t="s">
        <v>258</v>
      </c>
      <c r="KV426" s="84" t="s">
        <v>258</v>
      </c>
      <c r="KW426" s="84" t="s">
        <v>258</v>
      </c>
      <c r="KX426" s="84" t="s">
        <v>258</v>
      </c>
      <c r="KY426" s="84" t="s">
        <v>258</v>
      </c>
      <c r="KZ426" s="84" t="s">
        <v>258</v>
      </c>
      <c r="LA426" s="84" t="s">
        <v>258</v>
      </c>
      <c r="LB426" s="84" t="s">
        <v>258</v>
      </c>
      <c r="LC426" s="84" t="s">
        <v>258</v>
      </c>
      <c r="LD426" s="84" t="s">
        <v>258</v>
      </c>
      <c r="LE426" s="84" t="s">
        <v>258</v>
      </c>
      <c r="LF426" s="84" t="s">
        <v>258</v>
      </c>
      <c r="LG426" s="84" t="s">
        <v>258</v>
      </c>
      <c r="LH426" s="84" t="s">
        <v>258</v>
      </c>
      <c r="LI426" s="84" t="s">
        <v>258</v>
      </c>
      <c r="LJ426" s="84" t="s">
        <v>258</v>
      </c>
      <c r="LK426" s="84" t="s">
        <v>258</v>
      </c>
      <c r="LL426" s="84" t="s">
        <v>258</v>
      </c>
      <c r="LM426" s="84" t="s">
        <v>258</v>
      </c>
      <c r="LN426" s="84" t="s">
        <v>258</v>
      </c>
      <c r="LO426" s="84" t="s">
        <v>258</v>
      </c>
      <c r="LP426" s="84" t="s">
        <v>258</v>
      </c>
      <c r="LQ426" s="84" t="s">
        <v>258</v>
      </c>
      <c r="LR426" s="84" t="s">
        <v>258</v>
      </c>
      <c r="LS426" s="84" t="s">
        <v>258</v>
      </c>
      <c r="LT426" s="84" t="s">
        <v>258</v>
      </c>
      <c r="LU426" s="84" t="s">
        <v>258</v>
      </c>
      <c r="LV426" s="84" t="s">
        <v>258</v>
      </c>
      <c r="LW426" s="84" t="s">
        <v>258</v>
      </c>
      <c r="LX426" s="84" t="s">
        <v>258</v>
      </c>
      <c r="LY426" s="84" t="s">
        <v>258</v>
      </c>
      <c r="LZ426" s="84" t="s">
        <v>258</v>
      </c>
      <c r="MA426" s="84" t="s">
        <v>258</v>
      </c>
      <c r="MB426" s="84" t="s">
        <v>258</v>
      </c>
      <c r="MC426" s="84" t="s">
        <v>258</v>
      </c>
      <c r="MD426" s="84" t="s">
        <v>258</v>
      </c>
      <c r="ME426" s="84" t="s">
        <v>258</v>
      </c>
      <c r="MF426" s="84" t="s">
        <v>258</v>
      </c>
      <c r="MG426" s="84" t="s">
        <v>258</v>
      </c>
      <c r="MH426" s="84" t="s">
        <v>258</v>
      </c>
      <c r="MI426" s="84" t="s">
        <v>258</v>
      </c>
      <c r="MJ426" s="84" t="s">
        <v>258</v>
      </c>
      <c r="MK426" s="84" t="s">
        <v>258</v>
      </c>
      <c r="ML426" s="84" t="s">
        <v>258</v>
      </c>
      <c r="MM426" s="84" t="s">
        <v>258</v>
      </c>
      <c r="MN426" s="84" t="s">
        <v>258</v>
      </c>
      <c r="MO426" s="84" t="s">
        <v>258</v>
      </c>
      <c r="MP426" s="84" t="s">
        <v>258</v>
      </c>
      <c r="MQ426" s="84" t="s">
        <v>258</v>
      </c>
      <c r="MR426" s="84" t="s">
        <v>258</v>
      </c>
      <c r="MS426" s="84" t="s">
        <v>258</v>
      </c>
      <c r="MT426" s="84" t="s">
        <v>258</v>
      </c>
      <c r="MU426" s="84" t="s">
        <v>258</v>
      </c>
      <c r="MV426" s="84" t="s">
        <v>258</v>
      </c>
      <c r="MW426" s="84" t="s">
        <v>258</v>
      </c>
      <c r="MX426" s="84" t="s">
        <v>258</v>
      </c>
      <c r="MY426" s="84" t="s">
        <v>258</v>
      </c>
      <c r="MZ426" s="84" t="s">
        <v>258</v>
      </c>
      <c r="NA426" s="84" t="s">
        <v>258</v>
      </c>
      <c r="NB426" s="84" t="s">
        <v>258</v>
      </c>
      <c r="NC426" s="84" t="s">
        <v>258</v>
      </c>
      <c r="ND426" s="84" t="s">
        <v>258</v>
      </c>
      <c r="NE426" s="84" t="s">
        <v>258</v>
      </c>
      <c r="NF426" s="84" t="s">
        <v>258</v>
      </c>
      <c r="NG426" s="84" t="s">
        <v>258</v>
      </c>
      <c r="NH426" s="84" t="s">
        <v>258</v>
      </c>
      <c r="NI426" s="84" t="s">
        <v>258</v>
      </c>
      <c r="NJ426" s="84" t="s">
        <v>258</v>
      </c>
      <c r="NK426" s="84" t="s">
        <v>258</v>
      </c>
      <c r="NL426" s="84" t="s">
        <v>258</v>
      </c>
      <c r="NM426" s="84" t="s">
        <v>258</v>
      </c>
      <c r="NN426" s="84" t="s">
        <v>258</v>
      </c>
      <c r="NO426" s="84" t="s">
        <v>258</v>
      </c>
      <c r="NP426" s="84" t="s">
        <v>258</v>
      </c>
      <c r="NQ426" s="84" t="s">
        <v>258</v>
      </c>
      <c r="NR426" s="84" t="s">
        <v>258</v>
      </c>
      <c r="NS426" s="84" t="s">
        <v>258</v>
      </c>
      <c r="NT426" s="84" t="s">
        <v>258</v>
      </c>
      <c r="NU426" s="84" t="s">
        <v>258</v>
      </c>
      <c r="NV426" s="84" t="s">
        <v>258</v>
      </c>
      <c r="NW426" s="84" t="s">
        <v>258</v>
      </c>
      <c r="NX426" s="84" t="s">
        <v>258</v>
      </c>
      <c r="NY426" s="84" t="s">
        <v>258</v>
      </c>
      <c r="NZ426" s="84" t="s">
        <v>258</v>
      </c>
      <c r="OA426" s="84" t="s">
        <v>258</v>
      </c>
      <c r="OB426" s="84" t="s">
        <v>258</v>
      </c>
      <c r="OC426" s="84" t="s">
        <v>258</v>
      </c>
      <c r="OD426" s="84" t="s">
        <v>258</v>
      </c>
      <c r="OE426" s="84" t="s">
        <v>258</v>
      </c>
      <c r="OF426" s="84" t="s">
        <v>258</v>
      </c>
      <c r="OG426" s="84" t="s">
        <v>258</v>
      </c>
      <c r="OH426" s="84" t="s">
        <v>258</v>
      </c>
      <c r="OI426" s="84" t="s">
        <v>258</v>
      </c>
      <c r="OJ426" s="84" t="s">
        <v>258</v>
      </c>
      <c r="OK426" s="84" t="s">
        <v>258</v>
      </c>
      <c r="OL426" s="84" t="s">
        <v>258</v>
      </c>
      <c r="OM426" s="84" t="s">
        <v>258</v>
      </c>
      <c r="ON426" s="84" t="s">
        <v>258</v>
      </c>
      <c r="OO426" s="84" t="s">
        <v>258</v>
      </c>
      <c r="OP426" s="84" t="s">
        <v>258</v>
      </c>
      <c r="OQ426" s="84" t="s">
        <v>258</v>
      </c>
      <c r="OR426" s="84" t="s">
        <v>258</v>
      </c>
      <c r="OS426" s="84" t="s">
        <v>258</v>
      </c>
      <c r="OT426" s="84" t="s">
        <v>258</v>
      </c>
      <c r="OU426" s="84" t="s">
        <v>258</v>
      </c>
      <c r="OV426" s="84" t="s">
        <v>258</v>
      </c>
      <c r="OW426" s="84" t="s">
        <v>258</v>
      </c>
      <c r="OX426" s="84" t="s">
        <v>258</v>
      </c>
      <c r="OY426" s="84" t="s">
        <v>258</v>
      </c>
      <c r="OZ426" s="84" t="s">
        <v>258</v>
      </c>
      <c r="PA426" s="84" t="s">
        <v>258</v>
      </c>
      <c r="PB426" s="84" t="s">
        <v>258</v>
      </c>
      <c r="PC426" s="84" t="s">
        <v>258</v>
      </c>
      <c r="PD426" s="84" t="s">
        <v>258</v>
      </c>
      <c r="PE426" s="84" t="s">
        <v>258</v>
      </c>
      <c r="PF426" s="84" t="s">
        <v>258</v>
      </c>
      <c r="PG426" s="84" t="s">
        <v>258</v>
      </c>
      <c r="PH426" s="84" t="s">
        <v>258</v>
      </c>
      <c r="PI426" s="84" t="s">
        <v>258</v>
      </c>
      <c r="PJ426" s="84" t="s">
        <v>258</v>
      </c>
      <c r="PK426" s="84" t="s">
        <v>258</v>
      </c>
      <c r="PL426" s="84" t="s">
        <v>258</v>
      </c>
      <c r="PM426" s="84" t="s">
        <v>258</v>
      </c>
      <c r="PN426" s="84" t="s">
        <v>258</v>
      </c>
      <c r="PO426" s="84" t="s">
        <v>258</v>
      </c>
      <c r="PP426" s="84" t="s">
        <v>258</v>
      </c>
      <c r="PQ426" s="84" t="s">
        <v>258</v>
      </c>
      <c r="PR426" s="84" t="s">
        <v>258</v>
      </c>
      <c r="PS426" s="84" t="s">
        <v>258</v>
      </c>
      <c r="PT426" s="84" t="s">
        <v>258</v>
      </c>
      <c r="PU426" s="84" t="s">
        <v>258</v>
      </c>
      <c r="PV426" s="84" t="s">
        <v>258</v>
      </c>
      <c r="PW426" s="84" t="s">
        <v>258</v>
      </c>
      <c r="PX426" s="84" t="s">
        <v>258</v>
      </c>
      <c r="PY426" s="84" t="s">
        <v>258</v>
      </c>
      <c r="PZ426" s="84" t="s">
        <v>258</v>
      </c>
      <c r="QA426" s="84" t="s">
        <v>258</v>
      </c>
      <c r="QB426" s="84" t="s">
        <v>258</v>
      </c>
      <c r="QC426" s="84" t="s">
        <v>258</v>
      </c>
      <c r="QD426" s="84" t="s">
        <v>258</v>
      </c>
      <c r="QE426" s="84" t="s">
        <v>258</v>
      </c>
      <c r="QF426" s="84" t="s">
        <v>258</v>
      </c>
      <c r="QG426" s="84" t="s">
        <v>258</v>
      </c>
      <c r="QH426" s="84" t="s">
        <v>258</v>
      </c>
      <c r="QI426" s="84" t="s">
        <v>258</v>
      </c>
      <c r="QJ426" s="84" t="s">
        <v>258</v>
      </c>
      <c r="QK426" s="84" t="s">
        <v>258</v>
      </c>
      <c r="QL426" s="84" t="s">
        <v>258</v>
      </c>
      <c r="QM426" s="84" t="s">
        <v>258</v>
      </c>
      <c r="QN426" s="84" t="s">
        <v>258</v>
      </c>
      <c r="QO426" s="84" t="s">
        <v>258</v>
      </c>
      <c r="QP426" s="84" t="s">
        <v>258</v>
      </c>
      <c r="QQ426" s="84" t="s">
        <v>258</v>
      </c>
      <c r="QR426" s="84" t="s">
        <v>258</v>
      </c>
      <c r="QS426" s="84" t="s">
        <v>258</v>
      </c>
      <c r="QT426" s="84" t="s">
        <v>258</v>
      </c>
      <c r="QU426" s="84" t="s">
        <v>258</v>
      </c>
      <c r="QV426" s="84" t="s">
        <v>258</v>
      </c>
      <c r="QW426" s="84" t="s">
        <v>258</v>
      </c>
      <c r="QX426" s="84" t="s">
        <v>258</v>
      </c>
      <c r="QY426" s="84" t="s">
        <v>258</v>
      </c>
      <c r="QZ426" s="84" t="s">
        <v>258</v>
      </c>
      <c r="RA426" s="84" t="s">
        <v>258</v>
      </c>
      <c r="RB426" s="84" t="s">
        <v>258</v>
      </c>
      <c r="RC426" s="84" t="s">
        <v>258</v>
      </c>
      <c r="RD426" s="84" t="s">
        <v>258</v>
      </c>
      <c r="RE426" s="84" t="s">
        <v>258</v>
      </c>
      <c r="RF426" s="84" t="s">
        <v>258</v>
      </c>
      <c r="RG426" s="84" t="s">
        <v>258</v>
      </c>
      <c r="RH426" s="84" t="s">
        <v>258</v>
      </c>
      <c r="RI426" s="84" t="s">
        <v>258</v>
      </c>
      <c r="RJ426" s="84" t="s">
        <v>258</v>
      </c>
      <c r="RK426" s="84" t="s">
        <v>258</v>
      </c>
      <c r="RL426" s="84" t="s">
        <v>258</v>
      </c>
      <c r="RM426" s="84" t="s">
        <v>258</v>
      </c>
      <c r="RN426" s="84" t="s">
        <v>258</v>
      </c>
      <c r="RO426" s="84" t="s">
        <v>258</v>
      </c>
      <c r="RP426" s="84" t="s">
        <v>258</v>
      </c>
      <c r="RQ426" s="84" t="s">
        <v>258</v>
      </c>
      <c r="RR426" s="84" t="s">
        <v>258</v>
      </c>
      <c r="RS426" s="84" t="s">
        <v>258</v>
      </c>
      <c r="RT426" s="84" t="s">
        <v>258</v>
      </c>
      <c r="RU426" s="84" t="s">
        <v>258</v>
      </c>
      <c r="RV426" s="84" t="s">
        <v>258</v>
      </c>
      <c r="RW426" s="84" t="s">
        <v>258</v>
      </c>
      <c r="RX426" s="84" t="s">
        <v>258</v>
      </c>
      <c r="RY426" s="84" t="s">
        <v>258</v>
      </c>
      <c r="RZ426" s="84" t="s">
        <v>258</v>
      </c>
      <c r="SA426" s="84" t="s">
        <v>258</v>
      </c>
      <c r="SB426" s="84" t="s">
        <v>258</v>
      </c>
      <c r="SC426" s="84" t="s">
        <v>258</v>
      </c>
      <c r="SD426" s="84" t="s">
        <v>258</v>
      </c>
      <c r="SE426" s="84" t="s">
        <v>258</v>
      </c>
      <c r="SF426" s="84" t="s">
        <v>258</v>
      </c>
      <c r="SG426" s="84" t="s">
        <v>258</v>
      </c>
      <c r="SH426" s="84" t="s">
        <v>258</v>
      </c>
      <c r="SI426" s="84" t="s">
        <v>258</v>
      </c>
      <c r="SJ426" s="84" t="s">
        <v>258</v>
      </c>
      <c r="SK426" s="84" t="s">
        <v>258</v>
      </c>
      <c r="SL426" s="84" t="s">
        <v>258</v>
      </c>
      <c r="SM426" s="84" t="s">
        <v>258</v>
      </c>
      <c r="SN426" s="84" t="s">
        <v>258</v>
      </c>
      <c r="SO426" s="84" t="s">
        <v>258</v>
      </c>
      <c r="SP426" s="84" t="s">
        <v>258</v>
      </c>
      <c r="SQ426" s="84" t="s">
        <v>258</v>
      </c>
      <c r="SR426" s="84" t="s">
        <v>258</v>
      </c>
      <c r="SS426" s="84" t="s">
        <v>258</v>
      </c>
      <c r="ST426" s="84" t="s">
        <v>258</v>
      </c>
      <c r="SU426" s="84" t="s">
        <v>258</v>
      </c>
      <c r="SV426" s="84" t="s">
        <v>258</v>
      </c>
      <c r="SW426" s="84" t="s">
        <v>258</v>
      </c>
      <c r="SX426" s="84" t="s">
        <v>258</v>
      </c>
      <c r="SY426" s="84" t="s">
        <v>258</v>
      </c>
      <c r="SZ426" s="84" t="s">
        <v>258</v>
      </c>
      <c r="TA426" s="84" t="s">
        <v>258</v>
      </c>
      <c r="TB426" s="84" t="s">
        <v>258</v>
      </c>
      <c r="TC426" s="84" t="s">
        <v>258</v>
      </c>
      <c r="TD426" s="84" t="s">
        <v>258</v>
      </c>
      <c r="TE426" s="84" t="s">
        <v>258</v>
      </c>
      <c r="TF426" s="84" t="s">
        <v>258</v>
      </c>
      <c r="TG426" s="84" t="s">
        <v>258</v>
      </c>
      <c r="TH426" s="84" t="s">
        <v>258</v>
      </c>
      <c r="TI426" s="84" t="s">
        <v>258</v>
      </c>
      <c r="TJ426" s="84" t="s">
        <v>258</v>
      </c>
      <c r="TK426" s="84" t="s">
        <v>258</v>
      </c>
      <c r="TL426" s="84" t="s">
        <v>258</v>
      </c>
      <c r="TM426" s="84" t="s">
        <v>258</v>
      </c>
      <c r="TN426" s="84" t="s">
        <v>258</v>
      </c>
      <c r="TO426" s="84" t="s">
        <v>258</v>
      </c>
      <c r="TP426" s="84" t="s">
        <v>258</v>
      </c>
      <c r="TQ426" s="84" t="s">
        <v>258</v>
      </c>
      <c r="TR426" s="84" t="s">
        <v>258</v>
      </c>
      <c r="TS426" s="84" t="s">
        <v>258</v>
      </c>
      <c r="TT426" s="84" t="s">
        <v>258</v>
      </c>
      <c r="TU426" s="84" t="s">
        <v>258</v>
      </c>
      <c r="TV426" s="84" t="s">
        <v>258</v>
      </c>
      <c r="TW426" s="84" t="s">
        <v>258</v>
      </c>
      <c r="TX426" s="84" t="s">
        <v>258</v>
      </c>
      <c r="TY426" s="84" t="s">
        <v>258</v>
      </c>
      <c r="TZ426" s="84" t="s">
        <v>258</v>
      </c>
      <c r="UA426" s="84" t="s">
        <v>258</v>
      </c>
      <c r="UB426" s="84" t="s">
        <v>258</v>
      </c>
      <c r="UC426" s="84" t="s">
        <v>258</v>
      </c>
      <c r="UD426" s="84" t="s">
        <v>258</v>
      </c>
      <c r="UE426" s="84" t="s">
        <v>258</v>
      </c>
      <c r="UF426" s="84" t="s">
        <v>258</v>
      </c>
      <c r="UG426" s="84" t="s">
        <v>258</v>
      </c>
      <c r="UH426" s="84" t="s">
        <v>258</v>
      </c>
      <c r="UI426" s="84" t="s">
        <v>258</v>
      </c>
      <c r="UJ426" s="84" t="s">
        <v>258</v>
      </c>
      <c r="UK426" s="84" t="s">
        <v>258</v>
      </c>
      <c r="UL426" s="84" t="s">
        <v>258</v>
      </c>
      <c r="UM426" s="84" t="s">
        <v>258</v>
      </c>
      <c r="UN426" s="84" t="s">
        <v>258</v>
      </c>
      <c r="UO426" s="84" t="s">
        <v>258</v>
      </c>
      <c r="UP426" s="84" t="s">
        <v>258</v>
      </c>
      <c r="UQ426" s="84" t="s">
        <v>258</v>
      </c>
      <c r="UR426" s="84" t="s">
        <v>258</v>
      </c>
      <c r="US426" s="84" t="s">
        <v>258</v>
      </c>
      <c r="UT426" s="84" t="s">
        <v>258</v>
      </c>
      <c r="UU426" s="84" t="s">
        <v>258</v>
      </c>
      <c r="UV426" s="84" t="s">
        <v>258</v>
      </c>
      <c r="UW426" s="84" t="s">
        <v>258</v>
      </c>
      <c r="UX426" s="84" t="s">
        <v>258</v>
      </c>
      <c r="UY426" s="84" t="s">
        <v>258</v>
      </c>
      <c r="UZ426" s="84" t="s">
        <v>258</v>
      </c>
      <c r="VA426" s="84" t="s">
        <v>258</v>
      </c>
      <c r="VB426" s="84" t="s">
        <v>258</v>
      </c>
      <c r="VC426" s="84" t="s">
        <v>258</v>
      </c>
      <c r="VD426" s="84" t="s">
        <v>258</v>
      </c>
      <c r="VE426" s="84" t="s">
        <v>258</v>
      </c>
      <c r="VF426" s="84" t="s">
        <v>258</v>
      </c>
      <c r="VG426" s="84" t="s">
        <v>258</v>
      </c>
      <c r="VH426" s="84" t="s">
        <v>258</v>
      </c>
      <c r="VI426" s="84" t="s">
        <v>258</v>
      </c>
      <c r="VJ426" s="84" t="s">
        <v>258</v>
      </c>
      <c r="VK426" s="84" t="s">
        <v>258</v>
      </c>
      <c r="VL426" s="84" t="s">
        <v>258</v>
      </c>
      <c r="VM426" s="84" t="s">
        <v>258</v>
      </c>
      <c r="VN426" s="84" t="s">
        <v>258</v>
      </c>
      <c r="VO426" s="84" t="s">
        <v>258</v>
      </c>
      <c r="VP426" s="84" t="s">
        <v>258</v>
      </c>
      <c r="VQ426" s="84" t="s">
        <v>258</v>
      </c>
      <c r="VR426" s="84" t="s">
        <v>258</v>
      </c>
      <c r="VS426" s="84" t="s">
        <v>258</v>
      </c>
      <c r="VT426" s="84" t="s">
        <v>258</v>
      </c>
      <c r="VU426" s="84" t="s">
        <v>258</v>
      </c>
      <c r="VV426" s="84" t="s">
        <v>258</v>
      </c>
      <c r="VW426" s="84" t="s">
        <v>258</v>
      </c>
      <c r="VX426" s="84" t="s">
        <v>258</v>
      </c>
      <c r="VY426" s="84" t="s">
        <v>258</v>
      </c>
      <c r="VZ426" s="84" t="s">
        <v>258</v>
      </c>
      <c r="WA426" s="84" t="s">
        <v>258</v>
      </c>
      <c r="WB426" s="84" t="s">
        <v>258</v>
      </c>
      <c r="WC426" s="84" t="s">
        <v>258</v>
      </c>
      <c r="WD426" s="84" t="s">
        <v>258</v>
      </c>
      <c r="WE426" s="84" t="s">
        <v>258</v>
      </c>
      <c r="WF426" s="84" t="s">
        <v>258</v>
      </c>
      <c r="WG426" s="84" t="s">
        <v>258</v>
      </c>
      <c r="WH426" s="84" t="s">
        <v>258</v>
      </c>
      <c r="WI426" s="84" t="s">
        <v>258</v>
      </c>
      <c r="WJ426" s="84" t="s">
        <v>258</v>
      </c>
      <c r="WK426" s="84" t="s">
        <v>258</v>
      </c>
      <c r="WL426" s="84" t="s">
        <v>258</v>
      </c>
      <c r="WM426" s="84" t="s">
        <v>258</v>
      </c>
      <c r="WN426" s="84" t="s">
        <v>258</v>
      </c>
      <c r="WO426" s="84" t="s">
        <v>258</v>
      </c>
      <c r="WP426" s="84" t="s">
        <v>258</v>
      </c>
      <c r="WQ426" s="84" t="s">
        <v>258</v>
      </c>
      <c r="WR426" s="84" t="s">
        <v>258</v>
      </c>
      <c r="WS426" s="84" t="s">
        <v>258</v>
      </c>
      <c r="WT426" s="84" t="s">
        <v>258</v>
      </c>
      <c r="WU426" s="84" t="s">
        <v>258</v>
      </c>
      <c r="WV426" s="84" t="s">
        <v>258</v>
      </c>
      <c r="WW426" s="84" t="s">
        <v>258</v>
      </c>
      <c r="WX426" s="84" t="s">
        <v>258</v>
      </c>
      <c r="WY426" s="84" t="s">
        <v>258</v>
      </c>
      <c r="WZ426" s="84" t="s">
        <v>258</v>
      </c>
      <c r="XA426" s="84" t="s">
        <v>258</v>
      </c>
      <c r="XB426" s="84" t="s">
        <v>258</v>
      </c>
      <c r="XC426" s="84" t="s">
        <v>258</v>
      </c>
      <c r="XD426" s="84" t="s">
        <v>258</v>
      </c>
      <c r="XE426" s="84" t="s">
        <v>258</v>
      </c>
      <c r="XF426" s="84" t="s">
        <v>258</v>
      </c>
      <c r="XG426" s="84" t="s">
        <v>258</v>
      </c>
      <c r="XH426" s="84" t="s">
        <v>258</v>
      </c>
      <c r="XI426" s="84" t="s">
        <v>258</v>
      </c>
      <c r="XJ426" s="84" t="s">
        <v>258</v>
      </c>
      <c r="XK426" s="84" t="s">
        <v>258</v>
      </c>
      <c r="XL426" s="84" t="s">
        <v>258</v>
      </c>
      <c r="XM426" s="84" t="s">
        <v>258</v>
      </c>
      <c r="XN426" s="84" t="s">
        <v>258</v>
      </c>
      <c r="XO426" s="84" t="s">
        <v>258</v>
      </c>
      <c r="XP426" s="84" t="s">
        <v>258</v>
      </c>
      <c r="XQ426" s="84" t="s">
        <v>258</v>
      </c>
      <c r="XR426" s="84" t="s">
        <v>258</v>
      </c>
      <c r="XS426" s="84" t="s">
        <v>258</v>
      </c>
      <c r="XT426" s="84" t="s">
        <v>258</v>
      </c>
      <c r="XU426" s="84" t="s">
        <v>258</v>
      </c>
      <c r="XV426" s="84" t="s">
        <v>258</v>
      </c>
      <c r="XW426" s="84" t="s">
        <v>258</v>
      </c>
      <c r="XX426" s="84" t="s">
        <v>258</v>
      </c>
      <c r="XY426" s="84" t="s">
        <v>258</v>
      </c>
      <c r="XZ426" s="84" t="s">
        <v>258</v>
      </c>
      <c r="YA426" s="84" t="s">
        <v>258</v>
      </c>
      <c r="YB426" s="84" t="s">
        <v>258</v>
      </c>
      <c r="YC426" s="84" t="s">
        <v>258</v>
      </c>
      <c r="YD426" s="84" t="s">
        <v>258</v>
      </c>
      <c r="YE426" s="84" t="s">
        <v>258</v>
      </c>
      <c r="YF426" s="84" t="s">
        <v>258</v>
      </c>
      <c r="YG426" s="84" t="s">
        <v>258</v>
      </c>
      <c r="YH426" s="84" t="s">
        <v>258</v>
      </c>
      <c r="YI426" s="84" t="s">
        <v>258</v>
      </c>
      <c r="YJ426" s="84" t="s">
        <v>258</v>
      </c>
      <c r="YK426" s="84" t="s">
        <v>258</v>
      </c>
      <c r="YL426" s="84" t="s">
        <v>258</v>
      </c>
      <c r="YM426" s="84" t="s">
        <v>258</v>
      </c>
      <c r="YN426" s="84" t="s">
        <v>258</v>
      </c>
      <c r="YO426" s="84" t="s">
        <v>258</v>
      </c>
      <c r="YP426" s="84" t="s">
        <v>258</v>
      </c>
      <c r="YQ426" s="84" t="s">
        <v>258</v>
      </c>
      <c r="YR426" s="84" t="s">
        <v>258</v>
      </c>
      <c r="YS426" s="84" t="s">
        <v>258</v>
      </c>
      <c r="YT426" s="84" t="s">
        <v>258</v>
      </c>
      <c r="YU426" s="84" t="s">
        <v>258</v>
      </c>
      <c r="YV426" s="84" t="s">
        <v>258</v>
      </c>
      <c r="YW426" s="84" t="s">
        <v>258</v>
      </c>
      <c r="YX426" s="84" t="s">
        <v>258</v>
      </c>
      <c r="YY426" s="84" t="s">
        <v>258</v>
      </c>
      <c r="YZ426" s="84" t="s">
        <v>258</v>
      </c>
      <c r="ZA426" s="84" t="s">
        <v>258</v>
      </c>
      <c r="ZB426" s="84" t="s">
        <v>258</v>
      </c>
      <c r="ZC426" s="84" t="s">
        <v>258</v>
      </c>
      <c r="ZD426" s="84" t="s">
        <v>258</v>
      </c>
      <c r="ZE426" s="84" t="s">
        <v>258</v>
      </c>
      <c r="ZF426" s="84" t="s">
        <v>258</v>
      </c>
      <c r="ZG426" s="84" t="s">
        <v>258</v>
      </c>
      <c r="ZH426" s="84" t="s">
        <v>258</v>
      </c>
      <c r="ZI426" s="84" t="s">
        <v>258</v>
      </c>
      <c r="ZJ426" s="84" t="s">
        <v>258</v>
      </c>
      <c r="ZK426" s="84" t="s">
        <v>258</v>
      </c>
      <c r="ZL426" s="84" t="s">
        <v>258</v>
      </c>
      <c r="ZM426" s="84" t="s">
        <v>258</v>
      </c>
      <c r="ZN426" s="84" t="s">
        <v>258</v>
      </c>
      <c r="ZO426" s="84" t="s">
        <v>258</v>
      </c>
      <c r="ZP426" s="84" t="s">
        <v>258</v>
      </c>
      <c r="ZQ426" s="84" t="s">
        <v>258</v>
      </c>
      <c r="ZR426" s="84" t="s">
        <v>258</v>
      </c>
      <c r="ZS426" s="84" t="s">
        <v>258</v>
      </c>
      <c r="ZT426" s="84" t="s">
        <v>258</v>
      </c>
      <c r="ZU426" s="84" t="s">
        <v>258</v>
      </c>
      <c r="ZV426" s="84" t="s">
        <v>258</v>
      </c>
      <c r="ZW426" s="84" t="s">
        <v>258</v>
      </c>
      <c r="ZX426" s="84" t="s">
        <v>258</v>
      </c>
      <c r="ZY426" s="84" t="s">
        <v>258</v>
      </c>
      <c r="ZZ426" s="84" t="s">
        <v>258</v>
      </c>
      <c r="AAA426" s="84" t="s">
        <v>258</v>
      </c>
      <c r="AAB426" s="84" t="s">
        <v>258</v>
      </c>
      <c r="AAC426" s="84" t="s">
        <v>258</v>
      </c>
      <c r="AAD426" s="84" t="s">
        <v>258</v>
      </c>
      <c r="AAE426" s="84" t="s">
        <v>258</v>
      </c>
      <c r="AAF426" s="84" t="s">
        <v>258</v>
      </c>
      <c r="AAG426" s="84" t="s">
        <v>258</v>
      </c>
      <c r="AAH426" s="84" t="s">
        <v>258</v>
      </c>
      <c r="AAI426" s="84" t="s">
        <v>258</v>
      </c>
      <c r="AAJ426" s="84" t="s">
        <v>258</v>
      </c>
      <c r="AAK426" s="84" t="s">
        <v>258</v>
      </c>
      <c r="AAL426" s="84" t="s">
        <v>258</v>
      </c>
      <c r="AAM426" s="84" t="s">
        <v>258</v>
      </c>
      <c r="AAN426" s="84" t="s">
        <v>258</v>
      </c>
      <c r="AAO426" s="84" t="s">
        <v>258</v>
      </c>
      <c r="AAP426" s="84" t="s">
        <v>258</v>
      </c>
      <c r="AAQ426" s="84" t="s">
        <v>258</v>
      </c>
      <c r="AAR426" s="84" t="s">
        <v>258</v>
      </c>
      <c r="AAS426" s="84" t="s">
        <v>258</v>
      </c>
      <c r="AAT426" s="84" t="s">
        <v>258</v>
      </c>
      <c r="AAU426" s="84" t="s">
        <v>258</v>
      </c>
      <c r="AAV426" s="84" t="s">
        <v>258</v>
      </c>
      <c r="AAW426" s="84" t="s">
        <v>258</v>
      </c>
      <c r="AAX426" s="84" t="s">
        <v>258</v>
      </c>
      <c r="AAY426" s="84" t="s">
        <v>258</v>
      </c>
      <c r="AAZ426" s="84" t="s">
        <v>258</v>
      </c>
      <c r="ABA426" s="84" t="s">
        <v>258</v>
      </c>
      <c r="ABB426" s="84" t="s">
        <v>258</v>
      </c>
      <c r="ABC426" s="84" t="s">
        <v>258</v>
      </c>
      <c r="ABD426" s="84" t="s">
        <v>258</v>
      </c>
      <c r="ABE426" s="84" t="s">
        <v>258</v>
      </c>
      <c r="ABF426" s="84" t="s">
        <v>258</v>
      </c>
      <c r="ABG426" s="84" t="s">
        <v>258</v>
      </c>
      <c r="ABH426" s="84" t="s">
        <v>258</v>
      </c>
      <c r="ABI426" s="84" t="s">
        <v>258</v>
      </c>
      <c r="ABJ426" s="84" t="s">
        <v>258</v>
      </c>
      <c r="ABK426" s="84" t="s">
        <v>258</v>
      </c>
      <c r="ABL426" s="84" t="s">
        <v>258</v>
      </c>
      <c r="ABM426" s="84" t="s">
        <v>258</v>
      </c>
      <c r="ABN426" s="84" t="s">
        <v>258</v>
      </c>
      <c r="ABO426" s="84" t="s">
        <v>258</v>
      </c>
      <c r="ABP426" s="84" t="s">
        <v>258</v>
      </c>
      <c r="ABQ426" s="84" t="s">
        <v>258</v>
      </c>
      <c r="ABR426" s="84" t="s">
        <v>258</v>
      </c>
      <c r="ABS426" s="84" t="s">
        <v>258</v>
      </c>
      <c r="ABT426" s="84" t="s">
        <v>258</v>
      </c>
      <c r="ABU426" s="84" t="s">
        <v>258</v>
      </c>
      <c r="ABV426" s="84" t="s">
        <v>258</v>
      </c>
      <c r="ABW426" s="84" t="s">
        <v>258</v>
      </c>
      <c r="ABX426" s="84" t="s">
        <v>258</v>
      </c>
      <c r="ABY426" s="84" t="s">
        <v>258</v>
      </c>
      <c r="ABZ426" s="84" t="s">
        <v>258</v>
      </c>
      <c r="ACA426" s="84" t="s">
        <v>258</v>
      </c>
      <c r="ACB426" s="84" t="s">
        <v>258</v>
      </c>
      <c r="ACC426" s="84" t="s">
        <v>258</v>
      </c>
      <c r="ACD426" s="84" t="s">
        <v>258</v>
      </c>
      <c r="ACE426" s="84" t="s">
        <v>258</v>
      </c>
      <c r="ACF426" s="84" t="s">
        <v>258</v>
      </c>
      <c r="ACG426" s="84" t="s">
        <v>258</v>
      </c>
      <c r="ACH426" s="84" t="s">
        <v>258</v>
      </c>
      <c r="ACI426" s="84" t="s">
        <v>258</v>
      </c>
      <c r="ACJ426" s="84" t="s">
        <v>258</v>
      </c>
      <c r="ACK426" s="84" t="s">
        <v>258</v>
      </c>
      <c r="ACL426" s="84" t="s">
        <v>258</v>
      </c>
      <c r="ACM426" s="84" t="s">
        <v>258</v>
      </c>
      <c r="ACN426" s="84" t="s">
        <v>258</v>
      </c>
      <c r="ACO426" s="84" t="s">
        <v>258</v>
      </c>
      <c r="ACP426" s="84" t="s">
        <v>258</v>
      </c>
      <c r="ACQ426" s="84" t="s">
        <v>258</v>
      </c>
      <c r="ACR426" s="84" t="s">
        <v>258</v>
      </c>
      <c r="ACS426" s="84" t="s">
        <v>258</v>
      </c>
      <c r="ACT426" s="84" t="s">
        <v>258</v>
      </c>
      <c r="ACU426" s="84" t="s">
        <v>258</v>
      </c>
      <c r="ACV426" s="84" t="s">
        <v>258</v>
      </c>
      <c r="ACW426" s="84" t="s">
        <v>258</v>
      </c>
      <c r="ACX426" s="84" t="s">
        <v>258</v>
      </c>
      <c r="ACY426" s="84" t="s">
        <v>258</v>
      </c>
      <c r="ACZ426" s="84" t="s">
        <v>258</v>
      </c>
      <c r="ADA426" s="84" t="s">
        <v>258</v>
      </c>
      <c r="ADB426" s="84" t="s">
        <v>258</v>
      </c>
      <c r="ADC426" s="84" t="s">
        <v>258</v>
      </c>
      <c r="ADD426" s="84" t="s">
        <v>258</v>
      </c>
      <c r="ADE426" s="84" t="s">
        <v>258</v>
      </c>
      <c r="ADF426" s="84" t="s">
        <v>258</v>
      </c>
      <c r="ADG426" s="84" t="s">
        <v>258</v>
      </c>
      <c r="ADH426" s="84" t="s">
        <v>258</v>
      </c>
      <c r="ADI426" s="84" t="s">
        <v>258</v>
      </c>
      <c r="ADJ426" s="84" t="s">
        <v>258</v>
      </c>
      <c r="ADK426" s="84" t="s">
        <v>258</v>
      </c>
      <c r="ADL426" s="84" t="s">
        <v>258</v>
      </c>
      <c r="ADM426" s="84" t="s">
        <v>258</v>
      </c>
      <c r="ADN426" s="84" t="s">
        <v>258</v>
      </c>
      <c r="ADO426" s="84" t="s">
        <v>258</v>
      </c>
      <c r="ADP426" s="84" t="s">
        <v>258</v>
      </c>
      <c r="ADQ426" s="84" t="s">
        <v>258</v>
      </c>
      <c r="ADR426" s="84" t="s">
        <v>258</v>
      </c>
      <c r="ADS426" s="84" t="s">
        <v>258</v>
      </c>
      <c r="ADT426" s="84" t="s">
        <v>258</v>
      </c>
      <c r="ADU426" s="84" t="s">
        <v>258</v>
      </c>
      <c r="ADV426" s="84" t="s">
        <v>258</v>
      </c>
      <c r="ADW426" s="84" t="s">
        <v>258</v>
      </c>
      <c r="ADX426" s="84" t="s">
        <v>258</v>
      </c>
      <c r="ADY426" s="84" t="s">
        <v>258</v>
      </c>
      <c r="ADZ426" s="84" t="s">
        <v>258</v>
      </c>
      <c r="AEA426" s="84" t="s">
        <v>258</v>
      </c>
      <c r="AEB426" s="84" t="s">
        <v>258</v>
      </c>
      <c r="AEC426" s="84" t="s">
        <v>258</v>
      </c>
      <c r="AED426" s="84" t="s">
        <v>258</v>
      </c>
      <c r="AEE426" s="84" t="s">
        <v>258</v>
      </c>
      <c r="AEF426" s="84" t="s">
        <v>258</v>
      </c>
      <c r="AEG426" s="84" t="s">
        <v>258</v>
      </c>
      <c r="AEH426" s="84" t="s">
        <v>258</v>
      </c>
      <c r="AEI426" s="84" t="s">
        <v>258</v>
      </c>
      <c r="AEJ426" s="84" t="s">
        <v>258</v>
      </c>
      <c r="AEK426" s="84" t="s">
        <v>258</v>
      </c>
      <c r="AEL426" s="84" t="s">
        <v>258</v>
      </c>
      <c r="AEM426" s="84" t="s">
        <v>258</v>
      </c>
      <c r="AEN426" s="84" t="s">
        <v>258</v>
      </c>
      <c r="AEO426" s="84" t="s">
        <v>258</v>
      </c>
      <c r="AEP426" s="84" t="s">
        <v>258</v>
      </c>
      <c r="AEQ426" s="84" t="s">
        <v>258</v>
      </c>
      <c r="AER426" s="84" t="s">
        <v>258</v>
      </c>
      <c r="AES426" s="84" t="s">
        <v>258</v>
      </c>
      <c r="AET426" s="84" t="s">
        <v>258</v>
      </c>
      <c r="AEU426" s="84" t="s">
        <v>258</v>
      </c>
      <c r="AEV426" s="84" t="s">
        <v>258</v>
      </c>
      <c r="AEW426" s="84" t="s">
        <v>258</v>
      </c>
      <c r="AEX426" s="84" t="s">
        <v>258</v>
      </c>
      <c r="AEY426" s="84" t="s">
        <v>258</v>
      </c>
      <c r="AEZ426" s="84" t="s">
        <v>258</v>
      </c>
      <c r="AFA426" s="84" t="s">
        <v>258</v>
      </c>
      <c r="AFB426" s="84" t="s">
        <v>258</v>
      </c>
      <c r="AFC426" s="84" t="s">
        <v>258</v>
      </c>
      <c r="AFD426" s="84" t="s">
        <v>258</v>
      </c>
      <c r="AFE426" s="84" t="s">
        <v>258</v>
      </c>
      <c r="AFF426" s="84" t="s">
        <v>258</v>
      </c>
      <c r="AFG426" s="84" t="s">
        <v>258</v>
      </c>
      <c r="AFH426" s="84" t="s">
        <v>258</v>
      </c>
      <c r="AFI426" s="84" t="s">
        <v>258</v>
      </c>
      <c r="AFJ426" s="84" t="s">
        <v>258</v>
      </c>
      <c r="AFK426" s="84" t="s">
        <v>258</v>
      </c>
      <c r="AFL426" s="84" t="s">
        <v>258</v>
      </c>
      <c r="AFM426" s="84" t="s">
        <v>258</v>
      </c>
      <c r="AFN426" s="84" t="s">
        <v>258</v>
      </c>
      <c r="AFO426" s="84" t="s">
        <v>258</v>
      </c>
      <c r="AFP426" s="84" t="s">
        <v>258</v>
      </c>
      <c r="AFQ426" s="84" t="s">
        <v>258</v>
      </c>
      <c r="AFR426" s="84" t="s">
        <v>258</v>
      </c>
      <c r="AFS426" s="84" t="s">
        <v>258</v>
      </c>
      <c r="AFT426" s="84" t="s">
        <v>258</v>
      </c>
      <c r="AFU426" s="84" t="s">
        <v>258</v>
      </c>
      <c r="AFV426" s="84" t="s">
        <v>258</v>
      </c>
      <c r="AFW426" s="84" t="s">
        <v>258</v>
      </c>
      <c r="AFX426" s="84" t="s">
        <v>258</v>
      </c>
      <c r="AFY426" s="84" t="s">
        <v>258</v>
      </c>
      <c r="AFZ426" s="84" t="s">
        <v>258</v>
      </c>
      <c r="AGA426" s="84" t="s">
        <v>258</v>
      </c>
      <c r="AGB426" s="84" t="s">
        <v>258</v>
      </c>
      <c r="AGC426" s="84" t="s">
        <v>258</v>
      </c>
      <c r="AGD426" s="84" t="s">
        <v>258</v>
      </c>
      <c r="AGE426" s="84" t="s">
        <v>258</v>
      </c>
      <c r="AGF426" s="84" t="s">
        <v>258</v>
      </c>
      <c r="AGG426" s="84" t="s">
        <v>258</v>
      </c>
      <c r="AGH426" s="84" t="s">
        <v>258</v>
      </c>
      <c r="AGI426" s="84" t="s">
        <v>258</v>
      </c>
      <c r="AGJ426" s="84" t="s">
        <v>258</v>
      </c>
      <c r="AGK426" s="84" t="s">
        <v>258</v>
      </c>
      <c r="AGL426" s="84" t="s">
        <v>258</v>
      </c>
      <c r="AGM426" s="84" t="s">
        <v>258</v>
      </c>
      <c r="AGN426" s="84" t="s">
        <v>258</v>
      </c>
      <c r="AGO426" s="84" t="s">
        <v>258</v>
      </c>
      <c r="AGP426" s="84" t="s">
        <v>258</v>
      </c>
      <c r="AGQ426" s="84" t="s">
        <v>258</v>
      </c>
      <c r="AGR426" s="84" t="s">
        <v>258</v>
      </c>
      <c r="AGS426" s="84" t="s">
        <v>258</v>
      </c>
      <c r="AGT426" s="84" t="s">
        <v>258</v>
      </c>
      <c r="AGU426" s="84" t="s">
        <v>258</v>
      </c>
      <c r="AGV426" s="84" t="s">
        <v>258</v>
      </c>
      <c r="AGW426" s="84" t="s">
        <v>258</v>
      </c>
      <c r="AGX426" s="84" t="s">
        <v>258</v>
      </c>
      <c r="AGY426" s="84" t="s">
        <v>258</v>
      </c>
      <c r="AGZ426" s="84" t="s">
        <v>258</v>
      </c>
      <c r="AHA426" s="84" t="s">
        <v>258</v>
      </c>
      <c r="AHB426" s="84" t="s">
        <v>258</v>
      </c>
      <c r="AHC426" s="84" t="s">
        <v>258</v>
      </c>
      <c r="AHD426" s="84" t="s">
        <v>258</v>
      </c>
      <c r="AHE426" s="84" t="s">
        <v>258</v>
      </c>
      <c r="AHF426" s="84" t="s">
        <v>258</v>
      </c>
      <c r="AHG426" s="84" t="s">
        <v>258</v>
      </c>
      <c r="AHH426" s="84" t="s">
        <v>258</v>
      </c>
      <c r="AHI426" s="84" t="s">
        <v>258</v>
      </c>
      <c r="AHJ426" s="84" t="s">
        <v>258</v>
      </c>
      <c r="AHK426" s="84" t="s">
        <v>258</v>
      </c>
      <c r="AHL426" s="84" t="s">
        <v>258</v>
      </c>
      <c r="AHM426" s="84" t="s">
        <v>258</v>
      </c>
      <c r="AHN426" s="84" t="s">
        <v>258</v>
      </c>
      <c r="AHO426" s="84" t="s">
        <v>258</v>
      </c>
      <c r="AHP426" s="84" t="s">
        <v>258</v>
      </c>
      <c r="AHQ426" s="84" t="s">
        <v>258</v>
      </c>
      <c r="AHR426" s="84" t="s">
        <v>258</v>
      </c>
      <c r="AHS426" s="84" t="s">
        <v>258</v>
      </c>
      <c r="AHT426" s="84" t="s">
        <v>258</v>
      </c>
      <c r="AHU426" s="84" t="s">
        <v>258</v>
      </c>
      <c r="AHV426" s="84" t="s">
        <v>258</v>
      </c>
      <c r="AHW426" s="84" t="s">
        <v>258</v>
      </c>
      <c r="AHX426" s="84" t="s">
        <v>258</v>
      </c>
      <c r="AHY426" s="84" t="s">
        <v>258</v>
      </c>
      <c r="AHZ426" s="84" t="s">
        <v>258</v>
      </c>
      <c r="AIA426" s="84" t="s">
        <v>258</v>
      </c>
      <c r="AIB426" s="84" t="s">
        <v>258</v>
      </c>
      <c r="AIC426" s="84" t="s">
        <v>258</v>
      </c>
      <c r="AID426" s="84" t="s">
        <v>258</v>
      </c>
      <c r="AIE426" s="84" t="s">
        <v>258</v>
      </c>
      <c r="AIF426" s="84" t="s">
        <v>258</v>
      </c>
      <c r="AIG426" s="84" t="s">
        <v>258</v>
      </c>
      <c r="AIH426" s="84" t="s">
        <v>258</v>
      </c>
      <c r="AII426" s="84" t="s">
        <v>258</v>
      </c>
      <c r="AIJ426" s="84" t="s">
        <v>258</v>
      </c>
      <c r="AIK426" s="84" t="s">
        <v>258</v>
      </c>
      <c r="AIL426" s="84" t="s">
        <v>258</v>
      </c>
      <c r="AIM426" s="84" t="s">
        <v>258</v>
      </c>
      <c r="AIN426" s="84" t="s">
        <v>258</v>
      </c>
      <c r="AIO426" s="84" t="s">
        <v>258</v>
      </c>
      <c r="AIP426" s="84" t="s">
        <v>258</v>
      </c>
      <c r="AIQ426" s="84" t="s">
        <v>258</v>
      </c>
      <c r="AIR426" s="84" t="s">
        <v>258</v>
      </c>
      <c r="AIS426" s="84" t="s">
        <v>258</v>
      </c>
      <c r="AIT426" s="84" t="s">
        <v>258</v>
      </c>
      <c r="AIU426" s="84" t="s">
        <v>258</v>
      </c>
      <c r="AIV426" s="84" t="s">
        <v>258</v>
      </c>
      <c r="AIW426" s="84" t="s">
        <v>258</v>
      </c>
      <c r="AIX426" s="84" t="s">
        <v>258</v>
      </c>
      <c r="AIY426" s="84" t="s">
        <v>258</v>
      </c>
      <c r="AIZ426" s="84" t="s">
        <v>258</v>
      </c>
      <c r="AJA426" s="84" t="s">
        <v>258</v>
      </c>
      <c r="AJB426" s="84" t="s">
        <v>258</v>
      </c>
      <c r="AJC426" s="84" t="s">
        <v>258</v>
      </c>
      <c r="AJD426" s="84" t="s">
        <v>258</v>
      </c>
      <c r="AJE426" s="84" t="s">
        <v>258</v>
      </c>
      <c r="AJF426" s="84" t="s">
        <v>258</v>
      </c>
      <c r="AJG426" s="84" t="s">
        <v>258</v>
      </c>
      <c r="AJH426" s="84" t="s">
        <v>258</v>
      </c>
      <c r="AJI426" s="84" t="s">
        <v>258</v>
      </c>
      <c r="AJJ426" s="84" t="s">
        <v>258</v>
      </c>
      <c r="AJK426" s="84" t="s">
        <v>258</v>
      </c>
      <c r="AJL426" s="84" t="s">
        <v>258</v>
      </c>
      <c r="AJM426" s="84" t="s">
        <v>258</v>
      </c>
      <c r="AJN426" s="84" t="s">
        <v>258</v>
      </c>
      <c r="AJO426" s="84" t="s">
        <v>258</v>
      </c>
      <c r="AJP426" s="84" t="s">
        <v>258</v>
      </c>
      <c r="AJQ426" s="84" t="s">
        <v>258</v>
      </c>
      <c r="AJR426" s="84" t="s">
        <v>258</v>
      </c>
      <c r="AJS426" s="84" t="s">
        <v>258</v>
      </c>
      <c r="AJT426" s="84" t="s">
        <v>258</v>
      </c>
      <c r="AJU426" s="84" t="s">
        <v>258</v>
      </c>
      <c r="AJV426" s="84" t="s">
        <v>258</v>
      </c>
      <c r="AJW426" s="84" t="s">
        <v>258</v>
      </c>
      <c r="AJX426" s="84" t="s">
        <v>258</v>
      </c>
      <c r="AJY426" s="84" t="s">
        <v>258</v>
      </c>
      <c r="AJZ426" s="84" t="s">
        <v>258</v>
      </c>
      <c r="AKA426" s="84" t="s">
        <v>258</v>
      </c>
      <c r="AKB426" s="84" t="s">
        <v>258</v>
      </c>
      <c r="AKC426" s="84" t="s">
        <v>258</v>
      </c>
      <c r="AKD426" s="84" t="s">
        <v>258</v>
      </c>
      <c r="AKE426" s="84" t="s">
        <v>258</v>
      </c>
      <c r="AKF426" s="84" t="s">
        <v>258</v>
      </c>
      <c r="AKG426" s="84" t="s">
        <v>258</v>
      </c>
      <c r="AKH426" s="84" t="s">
        <v>258</v>
      </c>
      <c r="AKI426" s="84" t="s">
        <v>258</v>
      </c>
      <c r="AKJ426" s="84" t="s">
        <v>258</v>
      </c>
      <c r="AKK426" s="84" t="s">
        <v>258</v>
      </c>
      <c r="AKL426" s="84" t="s">
        <v>258</v>
      </c>
      <c r="AKM426" s="84" t="s">
        <v>258</v>
      </c>
      <c r="AKN426" s="84" t="s">
        <v>258</v>
      </c>
      <c r="AKO426" s="84" t="s">
        <v>258</v>
      </c>
      <c r="AKP426" s="84" t="s">
        <v>258</v>
      </c>
      <c r="AKQ426" s="84" t="s">
        <v>258</v>
      </c>
      <c r="AKR426" s="84" t="s">
        <v>258</v>
      </c>
      <c r="AKS426" s="84" t="s">
        <v>258</v>
      </c>
      <c r="AKT426" s="84" t="s">
        <v>258</v>
      </c>
      <c r="AKU426" s="84" t="s">
        <v>258</v>
      </c>
      <c r="AKV426" s="84" t="s">
        <v>258</v>
      </c>
      <c r="AKW426" s="84" t="s">
        <v>258</v>
      </c>
      <c r="AKX426" s="84" t="s">
        <v>258</v>
      </c>
      <c r="AKY426" s="84" t="s">
        <v>258</v>
      </c>
      <c r="AKZ426" s="84" t="s">
        <v>258</v>
      </c>
      <c r="ALA426" s="84" t="s">
        <v>258</v>
      </c>
      <c r="ALB426" s="84" t="s">
        <v>258</v>
      </c>
      <c r="ALC426" s="84" t="s">
        <v>258</v>
      </c>
      <c r="ALD426" s="84" t="s">
        <v>258</v>
      </c>
      <c r="ALE426" s="84" t="s">
        <v>258</v>
      </c>
      <c r="ALF426" s="84" t="s">
        <v>258</v>
      </c>
      <c r="ALG426" s="84" t="s">
        <v>258</v>
      </c>
      <c r="ALH426" s="84" t="s">
        <v>258</v>
      </c>
      <c r="ALI426" s="84" t="s">
        <v>258</v>
      </c>
      <c r="ALJ426" s="84" t="s">
        <v>258</v>
      </c>
      <c r="ALK426" s="84" t="s">
        <v>258</v>
      </c>
      <c r="ALL426" s="84" t="s">
        <v>258</v>
      </c>
      <c r="ALM426" s="84" t="s">
        <v>258</v>
      </c>
      <c r="ALN426" s="84" t="s">
        <v>258</v>
      </c>
      <c r="ALO426" s="84" t="s">
        <v>258</v>
      </c>
      <c r="ALP426" s="84" t="s">
        <v>258</v>
      </c>
      <c r="ALQ426" s="84" t="s">
        <v>258</v>
      </c>
      <c r="ALR426" s="84" t="s">
        <v>258</v>
      </c>
      <c r="ALS426" s="84" t="s">
        <v>258</v>
      </c>
      <c r="ALT426" s="84" t="s">
        <v>258</v>
      </c>
      <c r="ALU426" s="84" t="s">
        <v>258</v>
      </c>
      <c r="ALV426" s="84" t="s">
        <v>258</v>
      </c>
      <c r="ALW426" s="84" t="s">
        <v>258</v>
      </c>
      <c r="ALX426" s="84" t="s">
        <v>258</v>
      </c>
      <c r="ALY426" s="84" t="s">
        <v>258</v>
      </c>
      <c r="ALZ426" s="84" t="s">
        <v>258</v>
      </c>
      <c r="AMA426" s="84" t="s">
        <v>258</v>
      </c>
      <c r="AMB426" s="84" t="s">
        <v>258</v>
      </c>
      <c r="AMC426" s="84" t="s">
        <v>258</v>
      </c>
      <c r="AMD426" s="84" t="s">
        <v>258</v>
      </c>
      <c r="AME426" s="84" t="s">
        <v>258</v>
      </c>
      <c r="AMF426" s="84" t="s">
        <v>258</v>
      </c>
      <c r="AMG426" s="84" t="s">
        <v>258</v>
      </c>
      <c r="AMH426" s="84" t="s">
        <v>258</v>
      </c>
      <c r="AMI426" s="84" t="s">
        <v>258</v>
      </c>
      <c r="AMJ426" s="84" t="s">
        <v>258</v>
      </c>
      <c r="AMK426" s="84" t="s">
        <v>258</v>
      </c>
      <c r="AML426" s="84" t="s">
        <v>258</v>
      </c>
      <c r="AMM426" s="84" t="s">
        <v>258</v>
      </c>
      <c r="AMN426" s="84" t="s">
        <v>258</v>
      </c>
      <c r="AMO426" s="84" t="s">
        <v>258</v>
      </c>
      <c r="AMP426" s="84" t="s">
        <v>258</v>
      </c>
      <c r="AMQ426" s="84" t="s">
        <v>258</v>
      </c>
      <c r="AMR426" s="84" t="s">
        <v>258</v>
      </c>
      <c r="AMS426" s="84" t="s">
        <v>258</v>
      </c>
      <c r="AMT426" s="84" t="s">
        <v>258</v>
      </c>
      <c r="AMU426" s="84" t="s">
        <v>258</v>
      </c>
      <c r="AMV426" s="84" t="s">
        <v>258</v>
      </c>
      <c r="AMW426" s="84" t="s">
        <v>258</v>
      </c>
      <c r="AMX426" s="84" t="s">
        <v>258</v>
      </c>
      <c r="AMY426" s="84" t="s">
        <v>258</v>
      </c>
      <c r="AMZ426" s="84" t="s">
        <v>258</v>
      </c>
      <c r="ANA426" s="84" t="s">
        <v>258</v>
      </c>
      <c r="ANB426" s="84" t="s">
        <v>258</v>
      </c>
      <c r="ANC426" s="84" t="s">
        <v>258</v>
      </c>
      <c r="AND426" s="84" t="s">
        <v>258</v>
      </c>
      <c r="ANE426" s="84" t="s">
        <v>258</v>
      </c>
      <c r="ANF426" s="84" t="s">
        <v>258</v>
      </c>
      <c r="ANG426" s="84" t="s">
        <v>258</v>
      </c>
      <c r="ANH426" s="84" t="s">
        <v>258</v>
      </c>
      <c r="ANI426" s="84" t="s">
        <v>258</v>
      </c>
      <c r="ANJ426" s="84" t="s">
        <v>258</v>
      </c>
      <c r="ANK426" s="84" t="s">
        <v>258</v>
      </c>
      <c r="ANL426" s="84" t="s">
        <v>258</v>
      </c>
      <c r="ANM426" s="84" t="s">
        <v>258</v>
      </c>
      <c r="ANN426" s="84" t="s">
        <v>258</v>
      </c>
      <c r="ANO426" s="84" t="s">
        <v>258</v>
      </c>
      <c r="ANP426" s="84" t="s">
        <v>258</v>
      </c>
      <c r="ANQ426" s="84" t="s">
        <v>258</v>
      </c>
      <c r="ANR426" s="84" t="s">
        <v>258</v>
      </c>
      <c r="ANS426" s="84" t="s">
        <v>258</v>
      </c>
      <c r="ANT426" s="84" t="s">
        <v>258</v>
      </c>
      <c r="ANU426" s="84" t="s">
        <v>258</v>
      </c>
      <c r="ANV426" s="84" t="s">
        <v>258</v>
      </c>
      <c r="ANW426" s="84" t="s">
        <v>258</v>
      </c>
      <c r="ANX426" s="84" t="s">
        <v>258</v>
      </c>
      <c r="ANY426" s="84" t="s">
        <v>258</v>
      </c>
      <c r="ANZ426" s="84" t="s">
        <v>258</v>
      </c>
      <c r="AOA426" s="84" t="s">
        <v>258</v>
      </c>
      <c r="AOB426" s="84" t="s">
        <v>258</v>
      </c>
      <c r="AOC426" s="84" t="s">
        <v>258</v>
      </c>
      <c r="AOD426" s="84" t="s">
        <v>258</v>
      </c>
      <c r="AOE426" s="84" t="s">
        <v>258</v>
      </c>
      <c r="AOF426" s="84" t="s">
        <v>258</v>
      </c>
      <c r="AOG426" s="84" t="s">
        <v>258</v>
      </c>
      <c r="AOH426" s="84" t="s">
        <v>258</v>
      </c>
      <c r="AOI426" s="84" t="s">
        <v>258</v>
      </c>
      <c r="AOJ426" s="84" t="s">
        <v>258</v>
      </c>
      <c r="AOK426" s="84" t="s">
        <v>258</v>
      </c>
      <c r="AOL426" s="84" t="s">
        <v>258</v>
      </c>
      <c r="AOM426" s="84" t="s">
        <v>258</v>
      </c>
      <c r="AON426" s="84" t="s">
        <v>258</v>
      </c>
      <c r="AOO426" s="84" t="s">
        <v>258</v>
      </c>
      <c r="AOP426" s="84" t="s">
        <v>258</v>
      </c>
      <c r="AOQ426" s="84" t="s">
        <v>258</v>
      </c>
      <c r="AOR426" s="84" t="s">
        <v>258</v>
      </c>
      <c r="AOS426" s="84" t="s">
        <v>258</v>
      </c>
      <c r="AOT426" s="84" t="s">
        <v>258</v>
      </c>
      <c r="AOU426" s="84" t="s">
        <v>258</v>
      </c>
      <c r="AOV426" s="84" t="s">
        <v>258</v>
      </c>
      <c r="AOW426" s="84" t="s">
        <v>258</v>
      </c>
      <c r="AOX426" s="84" t="s">
        <v>258</v>
      </c>
      <c r="AOY426" s="84" t="s">
        <v>258</v>
      </c>
      <c r="AOZ426" s="84" t="s">
        <v>258</v>
      </c>
      <c r="APA426" s="84" t="s">
        <v>258</v>
      </c>
      <c r="APB426" s="84" t="s">
        <v>258</v>
      </c>
      <c r="APC426" s="84" t="s">
        <v>258</v>
      </c>
      <c r="APD426" s="84" t="s">
        <v>258</v>
      </c>
      <c r="APE426" s="84" t="s">
        <v>258</v>
      </c>
      <c r="APF426" s="84" t="s">
        <v>258</v>
      </c>
      <c r="APG426" s="84" t="s">
        <v>258</v>
      </c>
      <c r="APH426" s="84" t="s">
        <v>258</v>
      </c>
      <c r="API426" s="84" t="s">
        <v>258</v>
      </c>
      <c r="APJ426" s="84" t="s">
        <v>258</v>
      </c>
      <c r="APK426" s="84" t="s">
        <v>258</v>
      </c>
      <c r="APL426" s="84" t="s">
        <v>258</v>
      </c>
      <c r="APM426" s="84" t="s">
        <v>258</v>
      </c>
      <c r="APN426" s="84" t="s">
        <v>258</v>
      </c>
      <c r="APO426" s="84" t="s">
        <v>258</v>
      </c>
      <c r="APP426" s="84" t="s">
        <v>258</v>
      </c>
      <c r="APQ426" s="84" t="s">
        <v>258</v>
      </c>
      <c r="APR426" s="84" t="s">
        <v>258</v>
      </c>
      <c r="APS426" s="84" t="s">
        <v>258</v>
      </c>
      <c r="APT426" s="84" t="s">
        <v>258</v>
      </c>
      <c r="APU426" s="84" t="s">
        <v>258</v>
      </c>
      <c r="APV426" s="84" t="s">
        <v>258</v>
      </c>
      <c r="APW426" s="84" t="s">
        <v>258</v>
      </c>
      <c r="APX426" s="84" t="s">
        <v>258</v>
      </c>
      <c r="APY426" s="84" t="s">
        <v>258</v>
      </c>
      <c r="APZ426" s="84" t="s">
        <v>258</v>
      </c>
      <c r="AQA426" s="84" t="s">
        <v>258</v>
      </c>
      <c r="AQB426" s="84" t="s">
        <v>258</v>
      </c>
      <c r="AQC426" s="84" t="s">
        <v>258</v>
      </c>
      <c r="AQD426" s="84" t="s">
        <v>258</v>
      </c>
      <c r="AQE426" s="84" t="s">
        <v>258</v>
      </c>
      <c r="AQF426" s="84" t="s">
        <v>258</v>
      </c>
      <c r="AQG426" s="84" t="s">
        <v>258</v>
      </c>
      <c r="AQH426" s="84" t="s">
        <v>258</v>
      </c>
      <c r="AQI426" s="84" t="s">
        <v>258</v>
      </c>
      <c r="AQJ426" s="84" t="s">
        <v>258</v>
      </c>
      <c r="AQK426" s="84" t="s">
        <v>258</v>
      </c>
      <c r="AQL426" s="84" t="s">
        <v>258</v>
      </c>
      <c r="AQM426" s="84" t="s">
        <v>258</v>
      </c>
      <c r="AQN426" s="84" t="s">
        <v>258</v>
      </c>
      <c r="AQO426" s="84" t="s">
        <v>258</v>
      </c>
      <c r="AQP426" s="84" t="s">
        <v>258</v>
      </c>
      <c r="AQQ426" s="84" t="s">
        <v>258</v>
      </c>
      <c r="AQR426" s="84" t="s">
        <v>258</v>
      </c>
      <c r="AQS426" s="84" t="s">
        <v>258</v>
      </c>
      <c r="AQT426" s="84" t="s">
        <v>258</v>
      </c>
      <c r="AQU426" s="84" t="s">
        <v>258</v>
      </c>
      <c r="AQV426" s="84" t="s">
        <v>258</v>
      </c>
      <c r="AQW426" s="84" t="s">
        <v>258</v>
      </c>
      <c r="AQX426" s="84" t="s">
        <v>258</v>
      </c>
      <c r="AQY426" s="84" t="s">
        <v>258</v>
      </c>
      <c r="AQZ426" s="84" t="s">
        <v>258</v>
      </c>
      <c r="ARA426" s="84" t="s">
        <v>258</v>
      </c>
      <c r="ARB426" s="84" t="s">
        <v>258</v>
      </c>
      <c r="ARC426" s="84" t="s">
        <v>258</v>
      </c>
      <c r="ARD426" s="84" t="s">
        <v>258</v>
      </c>
      <c r="ARE426" s="84" t="s">
        <v>258</v>
      </c>
      <c r="ARF426" s="84" t="s">
        <v>258</v>
      </c>
      <c r="ARG426" s="84" t="s">
        <v>258</v>
      </c>
      <c r="ARH426" s="84" t="s">
        <v>258</v>
      </c>
      <c r="ARI426" s="84" t="s">
        <v>258</v>
      </c>
      <c r="ARJ426" s="84" t="s">
        <v>258</v>
      </c>
      <c r="ARK426" s="84" t="s">
        <v>258</v>
      </c>
      <c r="ARL426" s="84" t="s">
        <v>258</v>
      </c>
      <c r="ARM426" s="84" t="s">
        <v>258</v>
      </c>
      <c r="ARN426" s="84" t="s">
        <v>258</v>
      </c>
      <c r="ARO426" s="84" t="s">
        <v>258</v>
      </c>
      <c r="ARP426" s="84" t="s">
        <v>258</v>
      </c>
      <c r="ARQ426" s="84" t="s">
        <v>258</v>
      </c>
      <c r="ARR426" s="84" t="s">
        <v>258</v>
      </c>
      <c r="ARS426" s="84" t="s">
        <v>258</v>
      </c>
      <c r="ART426" s="84" t="s">
        <v>258</v>
      </c>
      <c r="ARU426" s="84" t="s">
        <v>258</v>
      </c>
      <c r="ARV426" s="84" t="s">
        <v>258</v>
      </c>
      <c r="ARW426" s="84" t="s">
        <v>258</v>
      </c>
      <c r="ARX426" s="84" t="s">
        <v>258</v>
      </c>
      <c r="ARY426" s="84" t="s">
        <v>258</v>
      </c>
      <c r="ARZ426" s="84" t="s">
        <v>258</v>
      </c>
      <c r="ASA426" s="84" t="s">
        <v>258</v>
      </c>
      <c r="ASB426" s="84" t="s">
        <v>258</v>
      </c>
      <c r="ASC426" s="84" t="s">
        <v>258</v>
      </c>
      <c r="ASD426" s="84" t="s">
        <v>258</v>
      </c>
      <c r="ASE426" s="84" t="s">
        <v>258</v>
      </c>
      <c r="ASF426" s="84" t="s">
        <v>258</v>
      </c>
      <c r="ASG426" s="84" t="s">
        <v>258</v>
      </c>
      <c r="ASH426" s="84" t="s">
        <v>258</v>
      </c>
      <c r="ASI426" s="84" t="s">
        <v>258</v>
      </c>
      <c r="ASJ426" s="84" t="s">
        <v>258</v>
      </c>
      <c r="ASK426" s="84" t="s">
        <v>258</v>
      </c>
      <c r="ASL426" s="84" t="s">
        <v>258</v>
      </c>
      <c r="ASM426" s="84" t="s">
        <v>258</v>
      </c>
      <c r="ASN426" s="84" t="s">
        <v>258</v>
      </c>
      <c r="ASO426" s="84" t="s">
        <v>258</v>
      </c>
      <c r="ASP426" s="84" t="s">
        <v>258</v>
      </c>
      <c r="ASQ426" s="84" t="s">
        <v>258</v>
      </c>
      <c r="ASR426" s="84" t="s">
        <v>258</v>
      </c>
      <c r="ASS426" s="84" t="s">
        <v>258</v>
      </c>
      <c r="AST426" s="84" t="s">
        <v>258</v>
      </c>
      <c r="ASU426" s="84" t="s">
        <v>258</v>
      </c>
      <c r="ASV426" s="84" t="s">
        <v>258</v>
      </c>
      <c r="ASW426" s="84" t="s">
        <v>258</v>
      </c>
      <c r="ASX426" s="84" t="s">
        <v>258</v>
      </c>
      <c r="ASY426" s="84" t="s">
        <v>258</v>
      </c>
      <c r="ASZ426" s="84" t="s">
        <v>258</v>
      </c>
      <c r="ATA426" s="84" t="s">
        <v>258</v>
      </c>
      <c r="ATB426" s="84" t="s">
        <v>258</v>
      </c>
      <c r="ATC426" s="84" t="s">
        <v>258</v>
      </c>
      <c r="ATD426" s="84" t="s">
        <v>258</v>
      </c>
      <c r="ATE426" s="84" t="s">
        <v>258</v>
      </c>
      <c r="ATF426" s="84" t="s">
        <v>258</v>
      </c>
      <c r="ATG426" s="84" t="s">
        <v>258</v>
      </c>
      <c r="ATH426" s="84" t="s">
        <v>258</v>
      </c>
      <c r="ATI426" s="84" t="s">
        <v>258</v>
      </c>
      <c r="ATJ426" s="84" t="s">
        <v>258</v>
      </c>
      <c r="ATK426" s="84" t="s">
        <v>258</v>
      </c>
      <c r="ATL426" s="84" t="s">
        <v>258</v>
      </c>
      <c r="ATM426" s="84" t="s">
        <v>258</v>
      </c>
      <c r="ATN426" s="84" t="s">
        <v>258</v>
      </c>
      <c r="ATO426" s="84" t="s">
        <v>258</v>
      </c>
      <c r="ATP426" s="84" t="s">
        <v>258</v>
      </c>
      <c r="ATQ426" s="84" t="s">
        <v>258</v>
      </c>
      <c r="ATR426" s="84" t="s">
        <v>258</v>
      </c>
      <c r="ATS426" s="84" t="s">
        <v>258</v>
      </c>
      <c r="ATT426" s="84" t="s">
        <v>258</v>
      </c>
      <c r="ATU426" s="84" t="s">
        <v>258</v>
      </c>
      <c r="ATV426" s="84" t="s">
        <v>258</v>
      </c>
      <c r="ATW426" s="84" t="s">
        <v>258</v>
      </c>
      <c r="ATX426" s="84" t="s">
        <v>258</v>
      </c>
      <c r="ATY426" s="84" t="s">
        <v>258</v>
      </c>
      <c r="ATZ426" s="84" t="s">
        <v>258</v>
      </c>
      <c r="AUA426" s="84" t="s">
        <v>258</v>
      </c>
      <c r="AUB426" s="84" t="s">
        <v>258</v>
      </c>
      <c r="AUC426" s="84" t="s">
        <v>258</v>
      </c>
      <c r="AUD426" s="84" t="s">
        <v>258</v>
      </c>
      <c r="AUE426" s="84" t="s">
        <v>258</v>
      </c>
      <c r="AUF426" s="84" t="s">
        <v>258</v>
      </c>
      <c r="AUG426" s="84" t="s">
        <v>258</v>
      </c>
      <c r="AUH426" s="84" t="s">
        <v>258</v>
      </c>
      <c r="AUI426" s="84" t="s">
        <v>258</v>
      </c>
      <c r="AUJ426" s="84" t="s">
        <v>258</v>
      </c>
      <c r="AUK426" s="84" t="s">
        <v>258</v>
      </c>
      <c r="AUL426" s="84" t="s">
        <v>258</v>
      </c>
      <c r="AUM426" s="84" t="s">
        <v>258</v>
      </c>
      <c r="AUN426" s="84" t="s">
        <v>258</v>
      </c>
      <c r="AUO426" s="84" t="s">
        <v>258</v>
      </c>
      <c r="AUP426" s="84" t="s">
        <v>258</v>
      </c>
      <c r="AUQ426" s="84" t="s">
        <v>258</v>
      </c>
      <c r="AUR426" s="84" t="s">
        <v>258</v>
      </c>
      <c r="AUS426" s="84" t="s">
        <v>258</v>
      </c>
      <c r="AUT426" s="84" t="s">
        <v>258</v>
      </c>
      <c r="AUU426" s="84" t="s">
        <v>258</v>
      </c>
      <c r="AUV426" s="84" t="s">
        <v>258</v>
      </c>
      <c r="AUW426" s="84" t="s">
        <v>258</v>
      </c>
      <c r="AUX426" s="84" t="s">
        <v>258</v>
      </c>
      <c r="AUY426" s="84" t="s">
        <v>258</v>
      </c>
      <c r="AUZ426" s="84" t="s">
        <v>258</v>
      </c>
      <c r="AVA426" s="84" t="s">
        <v>258</v>
      </c>
      <c r="AVB426" s="84" t="s">
        <v>258</v>
      </c>
      <c r="AVC426" s="84" t="s">
        <v>258</v>
      </c>
      <c r="AVD426" s="84" t="s">
        <v>258</v>
      </c>
      <c r="AVE426" s="84" t="s">
        <v>258</v>
      </c>
      <c r="AVF426" s="84" t="s">
        <v>258</v>
      </c>
      <c r="AVG426" s="84" t="s">
        <v>258</v>
      </c>
      <c r="AVH426" s="84" t="s">
        <v>258</v>
      </c>
      <c r="AVI426" s="84" t="s">
        <v>258</v>
      </c>
      <c r="AVJ426" s="84" t="s">
        <v>258</v>
      </c>
      <c r="AVK426" s="84" t="s">
        <v>258</v>
      </c>
      <c r="AVL426" s="84" t="s">
        <v>258</v>
      </c>
      <c r="AVM426" s="84" t="s">
        <v>258</v>
      </c>
      <c r="AVN426" s="84" t="s">
        <v>258</v>
      </c>
      <c r="AVO426" s="84" t="s">
        <v>258</v>
      </c>
      <c r="AVP426" s="84" t="s">
        <v>258</v>
      </c>
      <c r="AVQ426" s="84" t="s">
        <v>258</v>
      </c>
      <c r="AVR426" s="84" t="s">
        <v>258</v>
      </c>
      <c r="AVS426" s="84" t="s">
        <v>258</v>
      </c>
      <c r="AVT426" s="84" t="s">
        <v>258</v>
      </c>
      <c r="AVU426" s="84" t="s">
        <v>258</v>
      </c>
      <c r="AVV426" s="84" t="s">
        <v>258</v>
      </c>
      <c r="AVW426" s="84" t="s">
        <v>258</v>
      </c>
      <c r="AVX426" s="84" t="s">
        <v>258</v>
      </c>
      <c r="AVY426" s="84" t="s">
        <v>258</v>
      </c>
      <c r="AVZ426" s="84" t="s">
        <v>258</v>
      </c>
      <c r="AWA426" s="84" t="s">
        <v>258</v>
      </c>
      <c r="AWB426" s="84" t="s">
        <v>258</v>
      </c>
      <c r="AWC426" s="84" t="s">
        <v>258</v>
      </c>
      <c r="AWD426" s="84" t="s">
        <v>258</v>
      </c>
      <c r="AWE426" s="84" t="s">
        <v>258</v>
      </c>
      <c r="AWF426" s="84" t="s">
        <v>258</v>
      </c>
      <c r="AWG426" s="84" t="s">
        <v>258</v>
      </c>
      <c r="AWH426" s="84" t="s">
        <v>258</v>
      </c>
      <c r="AWI426" s="84" t="s">
        <v>258</v>
      </c>
      <c r="AWJ426" s="84" t="s">
        <v>258</v>
      </c>
      <c r="AWK426" s="84" t="s">
        <v>258</v>
      </c>
      <c r="AWL426" s="84" t="s">
        <v>258</v>
      </c>
      <c r="AWM426" s="84" t="s">
        <v>258</v>
      </c>
      <c r="AWN426" s="84" t="s">
        <v>258</v>
      </c>
      <c r="AWO426" s="84" t="s">
        <v>258</v>
      </c>
      <c r="AWP426" s="84" t="s">
        <v>258</v>
      </c>
      <c r="AWQ426" s="84" t="s">
        <v>258</v>
      </c>
      <c r="AWR426" s="84" t="s">
        <v>258</v>
      </c>
      <c r="AWS426" s="84" t="s">
        <v>258</v>
      </c>
      <c r="AWT426" s="84" t="s">
        <v>258</v>
      </c>
      <c r="AWU426" s="84" t="s">
        <v>258</v>
      </c>
      <c r="AWV426" s="84" t="s">
        <v>258</v>
      </c>
      <c r="AWW426" s="84" t="s">
        <v>258</v>
      </c>
      <c r="AWX426" s="84" t="s">
        <v>258</v>
      </c>
      <c r="AWY426" s="84" t="s">
        <v>258</v>
      </c>
      <c r="AWZ426" s="84" t="s">
        <v>258</v>
      </c>
      <c r="AXA426" s="84" t="s">
        <v>258</v>
      </c>
      <c r="AXB426" s="84" t="s">
        <v>258</v>
      </c>
      <c r="AXC426" s="84" t="s">
        <v>258</v>
      </c>
      <c r="AXD426" s="84" t="s">
        <v>258</v>
      </c>
      <c r="AXE426" s="84" t="s">
        <v>258</v>
      </c>
      <c r="AXF426" s="84" t="s">
        <v>258</v>
      </c>
      <c r="AXG426" s="84" t="s">
        <v>258</v>
      </c>
      <c r="AXH426" s="84" t="s">
        <v>258</v>
      </c>
      <c r="AXI426" s="84" t="s">
        <v>258</v>
      </c>
      <c r="AXJ426" s="84" t="s">
        <v>258</v>
      </c>
      <c r="AXK426" s="84" t="s">
        <v>258</v>
      </c>
      <c r="AXL426" s="84" t="s">
        <v>258</v>
      </c>
      <c r="AXM426" s="84" t="s">
        <v>258</v>
      </c>
      <c r="AXN426" s="84" t="s">
        <v>258</v>
      </c>
      <c r="AXO426" s="84" t="s">
        <v>258</v>
      </c>
      <c r="AXP426" s="84" t="s">
        <v>258</v>
      </c>
      <c r="AXQ426" s="84" t="s">
        <v>258</v>
      </c>
      <c r="AXR426" s="84" t="s">
        <v>258</v>
      </c>
      <c r="AXS426" s="84" t="s">
        <v>258</v>
      </c>
      <c r="AXT426" s="84" t="s">
        <v>258</v>
      </c>
      <c r="AXU426" s="84" t="s">
        <v>258</v>
      </c>
      <c r="AXV426" s="84" t="s">
        <v>258</v>
      </c>
      <c r="AXW426" s="84" t="s">
        <v>258</v>
      </c>
      <c r="AXX426" s="84" t="s">
        <v>258</v>
      </c>
      <c r="AXY426" s="84" t="s">
        <v>258</v>
      </c>
      <c r="AXZ426" s="84" t="s">
        <v>258</v>
      </c>
      <c r="AYA426" s="84" t="s">
        <v>258</v>
      </c>
      <c r="AYB426" s="84" t="s">
        <v>258</v>
      </c>
      <c r="AYC426" s="84" t="s">
        <v>258</v>
      </c>
      <c r="AYD426" s="84" t="s">
        <v>258</v>
      </c>
      <c r="AYE426" s="84" t="s">
        <v>258</v>
      </c>
      <c r="AYF426" s="84" t="s">
        <v>258</v>
      </c>
      <c r="AYG426" s="84" t="s">
        <v>258</v>
      </c>
      <c r="AYH426" s="84" t="s">
        <v>258</v>
      </c>
      <c r="AYI426" s="84" t="s">
        <v>258</v>
      </c>
      <c r="AYJ426" s="84" t="s">
        <v>258</v>
      </c>
      <c r="AYK426" s="84" t="s">
        <v>258</v>
      </c>
      <c r="AYL426" s="84" t="s">
        <v>258</v>
      </c>
      <c r="AYM426" s="84" t="s">
        <v>258</v>
      </c>
      <c r="AYN426" s="84" t="s">
        <v>258</v>
      </c>
      <c r="AYO426" s="84" t="s">
        <v>258</v>
      </c>
      <c r="AYP426" s="84" t="s">
        <v>258</v>
      </c>
      <c r="AYQ426" s="84" t="s">
        <v>258</v>
      </c>
      <c r="AYR426" s="84" t="s">
        <v>258</v>
      </c>
      <c r="AYS426" s="84" t="s">
        <v>258</v>
      </c>
      <c r="AYT426" s="84" t="s">
        <v>258</v>
      </c>
      <c r="AYU426" s="84" t="s">
        <v>258</v>
      </c>
      <c r="AYV426" s="84" t="s">
        <v>258</v>
      </c>
      <c r="AYW426" s="84" t="s">
        <v>258</v>
      </c>
      <c r="AYX426" s="84" t="s">
        <v>258</v>
      </c>
      <c r="AYY426" s="84" t="s">
        <v>258</v>
      </c>
      <c r="AYZ426" s="84" t="s">
        <v>258</v>
      </c>
      <c r="AZA426" s="84" t="s">
        <v>258</v>
      </c>
      <c r="AZB426" s="84" t="s">
        <v>258</v>
      </c>
      <c r="AZC426" s="84" t="s">
        <v>258</v>
      </c>
      <c r="AZD426" s="84" t="s">
        <v>258</v>
      </c>
      <c r="AZE426" s="84" t="s">
        <v>258</v>
      </c>
      <c r="AZF426" s="84" t="s">
        <v>258</v>
      </c>
      <c r="AZG426" s="84" t="s">
        <v>258</v>
      </c>
      <c r="AZH426" s="84" t="s">
        <v>258</v>
      </c>
      <c r="AZI426" s="84" t="s">
        <v>258</v>
      </c>
      <c r="AZJ426" s="84" t="s">
        <v>258</v>
      </c>
      <c r="AZK426" s="84" t="s">
        <v>258</v>
      </c>
      <c r="AZL426" s="84" t="s">
        <v>258</v>
      </c>
      <c r="AZM426" s="84" t="s">
        <v>258</v>
      </c>
      <c r="AZN426" s="84" t="s">
        <v>258</v>
      </c>
      <c r="AZO426" s="84" t="s">
        <v>258</v>
      </c>
      <c r="AZP426" s="84" t="s">
        <v>258</v>
      </c>
      <c r="AZQ426" s="84" t="s">
        <v>258</v>
      </c>
      <c r="AZR426" s="84" t="s">
        <v>258</v>
      </c>
      <c r="AZS426" s="84" t="s">
        <v>258</v>
      </c>
      <c r="AZT426" s="84" t="s">
        <v>258</v>
      </c>
      <c r="AZU426" s="84" t="s">
        <v>258</v>
      </c>
      <c r="AZV426" s="84" t="s">
        <v>258</v>
      </c>
      <c r="AZW426" s="84" t="s">
        <v>258</v>
      </c>
      <c r="AZX426" s="84" t="s">
        <v>258</v>
      </c>
      <c r="AZY426" s="84" t="s">
        <v>258</v>
      </c>
      <c r="AZZ426" s="84" t="s">
        <v>258</v>
      </c>
      <c r="BAA426" s="84" t="s">
        <v>258</v>
      </c>
      <c r="BAB426" s="84" t="s">
        <v>258</v>
      </c>
      <c r="BAC426" s="84" t="s">
        <v>258</v>
      </c>
      <c r="BAD426" s="84" t="s">
        <v>258</v>
      </c>
      <c r="BAE426" s="84" t="s">
        <v>258</v>
      </c>
      <c r="BAF426" s="84" t="s">
        <v>258</v>
      </c>
      <c r="BAG426" s="84" t="s">
        <v>258</v>
      </c>
      <c r="BAH426" s="84" t="s">
        <v>258</v>
      </c>
      <c r="BAI426" s="84" t="s">
        <v>258</v>
      </c>
      <c r="BAJ426" s="84" t="s">
        <v>258</v>
      </c>
      <c r="BAK426" s="84" t="s">
        <v>258</v>
      </c>
      <c r="BAL426" s="84" t="s">
        <v>258</v>
      </c>
      <c r="BAM426" s="84" t="s">
        <v>258</v>
      </c>
      <c r="BAN426" s="84" t="s">
        <v>258</v>
      </c>
      <c r="BAO426" s="84" t="s">
        <v>258</v>
      </c>
      <c r="BAP426" s="84" t="s">
        <v>258</v>
      </c>
      <c r="BAQ426" s="84" t="s">
        <v>258</v>
      </c>
      <c r="BAR426" s="84" t="s">
        <v>258</v>
      </c>
      <c r="BAS426" s="84" t="s">
        <v>258</v>
      </c>
      <c r="BAT426" s="84" t="s">
        <v>258</v>
      </c>
      <c r="BAU426" s="84" t="s">
        <v>258</v>
      </c>
      <c r="BAV426" s="84" t="s">
        <v>258</v>
      </c>
      <c r="BAW426" s="84" t="s">
        <v>258</v>
      </c>
      <c r="BAX426" s="84" t="s">
        <v>258</v>
      </c>
      <c r="BAY426" s="84" t="s">
        <v>258</v>
      </c>
      <c r="BAZ426" s="84" t="s">
        <v>258</v>
      </c>
      <c r="BBA426" s="84" t="s">
        <v>258</v>
      </c>
      <c r="BBB426" s="84" t="s">
        <v>258</v>
      </c>
      <c r="BBC426" s="84" t="s">
        <v>258</v>
      </c>
      <c r="BBD426" s="84" t="s">
        <v>258</v>
      </c>
      <c r="BBE426" s="84" t="s">
        <v>258</v>
      </c>
      <c r="BBF426" s="84" t="s">
        <v>258</v>
      </c>
      <c r="BBG426" s="84" t="s">
        <v>258</v>
      </c>
      <c r="BBH426" s="84" t="s">
        <v>258</v>
      </c>
      <c r="BBI426" s="84" t="s">
        <v>258</v>
      </c>
      <c r="BBJ426" s="84" t="s">
        <v>258</v>
      </c>
      <c r="BBK426" s="84" t="s">
        <v>258</v>
      </c>
      <c r="BBL426" s="84" t="s">
        <v>258</v>
      </c>
      <c r="BBM426" s="84" t="s">
        <v>258</v>
      </c>
      <c r="BBN426" s="84" t="s">
        <v>258</v>
      </c>
      <c r="BBO426" s="84" t="s">
        <v>258</v>
      </c>
      <c r="BBP426" s="84" t="s">
        <v>258</v>
      </c>
      <c r="BBQ426" s="84" t="s">
        <v>258</v>
      </c>
      <c r="BBR426" s="84" t="s">
        <v>258</v>
      </c>
      <c r="BBS426" s="84" t="s">
        <v>258</v>
      </c>
      <c r="BBT426" s="84" t="s">
        <v>258</v>
      </c>
      <c r="BBU426" s="84" t="s">
        <v>258</v>
      </c>
      <c r="BBV426" s="84" t="s">
        <v>258</v>
      </c>
      <c r="BBW426" s="84" t="s">
        <v>258</v>
      </c>
      <c r="BBX426" s="84" t="s">
        <v>258</v>
      </c>
      <c r="BBY426" s="84" t="s">
        <v>258</v>
      </c>
      <c r="BBZ426" s="84" t="s">
        <v>258</v>
      </c>
      <c r="BCA426" s="84" t="s">
        <v>258</v>
      </c>
      <c r="BCB426" s="84" t="s">
        <v>258</v>
      </c>
      <c r="BCC426" s="84" t="s">
        <v>258</v>
      </c>
      <c r="BCD426" s="84" t="s">
        <v>258</v>
      </c>
      <c r="BCE426" s="84" t="s">
        <v>258</v>
      </c>
      <c r="BCF426" s="84" t="s">
        <v>258</v>
      </c>
      <c r="BCG426" s="84" t="s">
        <v>258</v>
      </c>
      <c r="BCH426" s="84" t="s">
        <v>258</v>
      </c>
      <c r="BCI426" s="84" t="s">
        <v>258</v>
      </c>
      <c r="BCJ426" s="84" t="s">
        <v>258</v>
      </c>
      <c r="BCK426" s="84" t="s">
        <v>258</v>
      </c>
      <c r="BCL426" s="84" t="s">
        <v>258</v>
      </c>
      <c r="BCM426" s="84" t="s">
        <v>258</v>
      </c>
      <c r="BCN426" s="84" t="s">
        <v>258</v>
      </c>
      <c r="BCO426" s="84" t="s">
        <v>258</v>
      </c>
      <c r="BCP426" s="84" t="s">
        <v>258</v>
      </c>
      <c r="BCQ426" s="84" t="s">
        <v>258</v>
      </c>
      <c r="BCR426" s="84" t="s">
        <v>258</v>
      </c>
      <c r="BCS426" s="84" t="s">
        <v>258</v>
      </c>
      <c r="BCT426" s="84" t="s">
        <v>258</v>
      </c>
      <c r="BCU426" s="84" t="s">
        <v>258</v>
      </c>
      <c r="BCV426" s="84" t="s">
        <v>258</v>
      </c>
      <c r="BCW426" s="84" t="s">
        <v>258</v>
      </c>
      <c r="BCX426" s="84" t="s">
        <v>258</v>
      </c>
      <c r="BCY426" s="84" t="s">
        <v>258</v>
      </c>
      <c r="BCZ426" s="84" t="s">
        <v>258</v>
      </c>
      <c r="BDA426" s="84" t="s">
        <v>258</v>
      </c>
      <c r="BDB426" s="84" t="s">
        <v>258</v>
      </c>
      <c r="BDC426" s="84" t="s">
        <v>258</v>
      </c>
      <c r="BDD426" s="84" t="s">
        <v>258</v>
      </c>
      <c r="BDE426" s="84" t="s">
        <v>258</v>
      </c>
      <c r="BDF426" s="84" t="s">
        <v>258</v>
      </c>
      <c r="BDG426" s="84" t="s">
        <v>258</v>
      </c>
      <c r="BDH426" s="84" t="s">
        <v>258</v>
      </c>
      <c r="BDI426" s="84" t="s">
        <v>258</v>
      </c>
      <c r="BDJ426" s="84" t="s">
        <v>258</v>
      </c>
      <c r="BDK426" s="84" t="s">
        <v>258</v>
      </c>
      <c r="BDL426" s="84" t="s">
        <v>258</v>
      </c>
      <c r="BDM426" s="84" t="s">
        <v>258</v>
      </c>
      <c r="BDN426" s="84" t="s">
        <v>258</v>
      </c>
      <c r="BDO426" s="84" t="s">
        <v>258</v>
      </c>
      <c r="BDP426" s="84" t="s">
        <v>258</v>
      </c>
      <c r="BDQ426" s="84" t="s">
        <v>258</v>
      </c>
      <c r="BDR426" s="84" t="s">
        <v>258</v>
      </c>
      <c r="BDS426" s="84" t="s">
        <v>258</v>
      </c>
      <c r="BDT426" s="84" t="s">
        <v>258</v>
      </c>
      <c r="BDU426" s="84" t="s">
        <v>258</v>
      </c>
      <c r="BDV426" s="84" t="s">
        <v>258</v>
      </c>
      <c r="BDW426" s="84" t="s">
        <v>258</v>
      </c>
      <c r="BDX426" s="84" t="s">
        <v>258</v>
      </c>
      <c r="BDY426" s="84" t="s">
        <v>258</v>
      </c>
      <c r="BDZ426" s="84" t="s">
        <v>258</v>
      </c>
      <c r="BEA426" s="84" t="s">
        <v>258</v>
      </c>
      <c r="BEB426" s="84" t="s">
        <v>258</v>
      </c>
      <c r="BEC426" s="84" t="s">
        <v>258</v>
      </c>
      <c r="BED426" s="84" t="s">
        <v>258</v>
      </c>
      <c r="BEE426" s="84" t="s">
        <v>258</v>
      </c>
      <c r="BEF426" s="84" t="s">
        <v>258</v>
      </c>
      <c r="BEG426" s="84" t="s">
        <v>258</v>
      </c>
      <c r="BEH426" s="84" t="s">
        <v>258</v>
      </c>
      <c r="BEI426" s="84" t="s">
        <v>258</v>
      </c>
      <c r="BEJ426" s="84" t="s">
        <v>258</v>
      </c>
      <c r="BEK426" s="84" t="s">
        <v>258</v>
      </c>
      <c r="BEL426" s="84" t="s">
        <v>258</v>
      </c>
      <c r="BEM426" s="84" t="s">
        <v>258</v>
      </c>
      <c r="BEN426" s="84" t="s">
        <v>258</v>
      </c>
      <c r="BEO426" s="84" t="s">
        <v>258</v>
      </c>
      <c r="BEP426" s="84" t="s">
        <v>258</v>
      </c>
      <c r="BEQ426" s="84" t="s">
        <v>258</v>
      </c>
      <c r="BER426" s="84" t="s">
        <v>258</v>
      </c>
      <c r="BES426" s="84" t="s">
        <v>258</v>
      </c>
      <c r="BET426" s="84" t="s">
        <v>258</v>
      </c>
      <c r="BEU426" s="84" t="s">
        <v>258</v>
      </c>
      <c r="BEV426" s="84" t="s">
        <v>258</v>
      </c>
      <c r="BEW426" s="84" t="s">
        <v>258</v>
      </c>
      <c r="BEX426" s="84" t="s">
        <v>258</v>
      </c>
      <c r="BEY426" s="84" t="s">
        <v>258</v>
      </c>
      <c r="BEZ426" s="84" t="s">
        <v>258</v>
      </c>
      <c r="BFA426" s="84" t="s">
        <v>258</v>
      </c>
      <c r="BFB426" s="84" t="s">
        <v>258</v>
      </c>
      <c r="BFC426" s="84" t="s">
        <v>258</v>
      </c>
      <c r="BFD426" s="84" t="s">
        <v>258</v>
      </c>
      <c r="BFE426" s="84" t="s">
        <v>258</v>
      </c>
      <c r="BFF426" s="84" t="s">
        <v>258</v>
      </c>
      <c r="BFG426" s="84" t="s">
        <v>258</v>
      </c>
      <c r="BFH426" s="84" t="s">
        <v>258</v>
      </c>
      <c r="BFI426" s="84" t="s">
        <v>258</v>
      </c>
      <c r="BFJ426" s="84" t="s">
        <v>258</v>
      </c>
      <c r="BFK426" s="84" t="s">
        <v>258</v>
      </c>
      <c r="BFL426" s="84" t="s">
        <v>258</v>
      </c>
      <c r="BFM426" s="84" t="s">
        <v>258</v>
      </c>
      <c r="BFN426" s="84" t="s">
        <v>258</v>
      </c>
      <c r="BFO426" s="84" t="s">
        <v>258</v>
      </c>
      <c r="BFP426" s="84" t="s">
        <v>258</v>
      </c>
      <c r="BFQ426" s="84" t="s">
        <v>258</v>
      </c>
      <c r="BFR426" s="84" t="s">
        <v>258</v>
      </c>
      <c r="BFS426" s="84" t="s">
        <v>258</v>
      </c>
      <c r="BFT426" s="84" t="s">
        <v>258</v>
      </c>
      <c r="BFU426" s="84" t="s">
        <v>258</v>
      </c>
      <c r="BFV426" s="84" t="s">
        <v>258</v>
      </c>
      <c r="BFW426" s="84" t="s">
        <v>258</v>
      </c>
      <c r="BFX426" s="84" t="s">
        <v>258</v>
      </c>
      <c r="BFY426" s="84" t="s">
        <v>258</v>
      </c>
      <c r="BFZ426" s="84" t="s">
        <v>258</v>
      </c>
      <c r="BGA426" s="84" t="s">
        <v>258</v>
      </c>
      <c r="BGB426" s="84" t="s">
        <v>258</v>
      </c>
      <c r="BGC426" s="84" t="s">
        <v>258</v>
      </c>
      <c r="BGD426" s="84" t="s">
        <v>258</v>
      </c>
      <c r="BGE426" s="84" t="s">
        <v>258</v>
      </c>
      <c r="BGF426" s="84" t="s">
        <v>258</v>
      </c>
      <c r="BGG426" s="84" t="s">
        <v>258</v>
      </c>
      <c r="BGH426" s="84" t="s">
        <v>258</v>
      </c>
      <c r="BGI426" s="84" t="s">
        <v>258</v>
      </c>
      <c r="BGJ426" s="84" t="s">
        <v>258</v>
      </c>
      <c r="BGK426" s="84" t="s">
        <v>258</v>
      </c>
      <c r="BGL426" s="84" t="s">
        <v>258</v>
      </c>
      <c r="BGM426" s="84" t="s">
        <v>258</v>
      </c>
      <c r="BGN426" s="84" t="s">
        <v>258</v>
      </c>
      <c r="BGO426" s="84" t="s">
        <v>258</v>
      </c>
      <c r="BGP426" s="84" t="s">
        <v>258</v>
      </c>
      <c r="BGQ426" s="84" t="s">
        <v>258</v>
      </c>
      <c r="BGR426" s="84" t="s">
        <v>258</v>
      </c>
      <c r="BGS426" s="84" t="s">
        <v>258</v>
      </c>
      <c r="BGT426" s="84" t="s">
        <v>258</v>
      </c>
      <c r="BGU426" s="84" t="s">
        <v>258</v>
      </c>
      <c r="BGV426" s="84" t="s">
        <v>258</v>
      </c>
      <c r="BGW426" s="84" t="s">
        <v>258</v>
      </c>
      <c r="BGX426" s="84" t="s">
        <v>258</v>
      </c>
      <c r="BGY426" s="84" t="s">
        <v>258</v>
      </c>
      <c r="BGZ426" s="84" t="s">
        <v>258</v>
      </c>
      <c r="BHA426" s="84" t="s">
        <v>258</v>
      </c>
      <c r="BHB426" s="84" t="s">
        <v>258</v>
      </c>
      <c r="BHC426" s="84" t="s">
        <v>258</v>
      </c>
      <c r="BHD426" s="84" t="s">
        <v>258</v>
      </c>
      <c r="BHE426" s="84" t="s">
        <v>258</v>
      </c>
      <c r="BHF426" s="84" t="s">
        <v>258</v>
      </c>
      <c r="BHG426" s="84" t="s">
        <v>258</v>
      </c>
      <c r="BHH426" s="84" t="s">
        <v>258</v>
      </c>
      <c r="BHI426" s="84" t="s">
        <v>258</v>
      </c>
      <c r="BHJ426" s="84" t="s">
        <v>258</v>
      </c>
      <c r="BHK426" s="84" t="s">
        <v>258</v>
      </c>
      <c r="BHL426" s="84" t="s">
        <v>258</v>
      </c>
      <c r="BHM426" s="84" t="s">
        <v>258</v>
      </c>
      <c r="BHN426" s="84" t="s">
        <v>258</v>
      </c>
      <c r="BHO426" s="84" t="s">
        <v>258</v>
      </c>
      <c r="BHP426" s="84" t="s">
        <v>258</v>
      </c>
      <c r="BHQ426" s="84" t="s">
        <v>258</v>
      </c>
      <c r="BHR426" s="84" t="s">
        <v>258</v>
      </c>
      <c r="BHS426" s="84" t="s">
        <v>258</v>
      </c>
      <c r="BHT426" s="84" t="s">
        <v>258</v>
      </c>
      <c r="BHU426" s="84" t="s">
        <v>258</v>
      </c>
      <c r="BHV426" s="84" t="s">
        <v>258</v>
      </c>
      <c r="BHW426" s="84" t="s">
        <v>258</v>
      </c>
      <c r="BHX426" s="84" t="s">
        <v>258</v>
      </c>
      <c r="BHY426" s="84" t="s">
        <v>258</v>
      </c>
      <c r="BHZ426" s="84" t="s">
        <v>258</v>
      </c>
      <c r="BIA426" s="84" t="s">
        <v>258</v>
      </c>
      <c r="BIB426" s="84" t="s">
        <v>258</v>
      </c>
      <c r="BIC426" s="84" t="s">
        <v>258</v>
      </c>
      <c r="BID426" s="84" t="s">
        <v>258</v>
      </c>
      <c r="BIE426" s="84" t="s">
        <v>258</v>
      </c>
      <c r="BIF426" s="84" t="s">
        <v>258</v>
      </c>
      <c r="BIG426" s="84" t="s">
        <v>258</v>
      </c>
      <c r="BIH426" s="84" t="s">
        <v>258</v>
      </c>
      <c r="BII426" s="84" t="s">
        <v>258</v>
      </c>
      <c r="BIJ426" s="84" t="s">
        <v>258</v>
      </c>
      <c r="BIK426" s="84" t="s">
        <v>258</v>
      </c>
      <c r="BIL426" s="84" t="s">
        <v>258</v>
      </c>
      <c r="BIM426" s="84" t="s">
        <v>258</v>
      </c>
      <c r="BIN426" s="84" t="s">
        <v>258</v>
      </c>
      <c r="BIO426" s="84" t="s">
        <v>258</v>
      </c>
      <c r="BIP426" s="84" t="s">
        <v>258</v>
      </c>
      <c r="BIQ426" s="84" t="s">
        <v>258</v>
      </c>
      <c r="BIR426" s="84" t="s">
        <v>258</v>
      </c>
      <c r="BIS426" s="84" t="s">
        <v>258</v>
      </c>
      <c r="BIT426" s="84" t="s">
        <v>258</v>
      </c>
      <c r="BIU426" s="84" t="s">
        <v>258</v>
      </c>
      <c r="BIV426" s="84" t="s">
        <v>258</v>
      </c>
      <c r="BIW426" s="84" t="s">
        <v>258</v>
      </c>
      <c r="BIX426" s="84" t="s">
        <v>258</v>
      </c>
      <c r="BIY426" s="84" t="s">
        <v>258</v>
      </c>
      <c r="BIZ426" s="84" t="s">
        <v>258</v>
      </c>
      <c r="BJA426" s="84" t="s">
        <v>258</v>
      </c>
      <c r="BJB426" s="84" t="s">
        <v>258</v>
      </c>
      <c r="BJC426" s="84" t="s">
        <v>258</v>
      </c>
      <c r="BJD426" s="84" t="s">
        <v>258</v>
      </c>
      <c r="BJE426" s="84" t="s">
        <v>258</v>
      </c>
      <c r="BJF426" s="84" t="s">
        <v>258</v>
      </c>
      <c r="BJG426" s="84" t="s">
        <v>258</v>
      </c>
      <c r="BJH426" s="84" t="s">
        <v>258</v>
      </c>
      <c r="BJI426" s="84" t="s">
        <v>258</v>
      </c>
      <c r="BJJ426" s="84" t="s">
        <v>258</v>
      </c>
      <c r="BJK426" s="84" t="s">
        <v>258</v>
      </c>
      <c r="BJL426" s="84" t="s">
        <v>258</v>
      </c>
      <c r="BJM426" s="84" t="s">
        <v>258</v>
      </c>
      <c r="BJN426" s="84" t="s">
        <v>258</v>
      </c>
      <c r="BJO426" s="84" t="s">
        <v>258</v>
      </c>
      <c r="BJP426" s="84" t="s">
        <v>258</v>
      </c>
      <c r="BJQ426" s="84" t="s">
        <v>258</v>
      </c>
      <c r="BJR426" s="84" t="s">
        <v>258</v>
      </c>
      <c r="BJS426" s="84" t="s">
        <v>258</v>
      </c>
      <c r="BJT426" s="84" t="s">
        <v>258</v>
      </c>
      <c r="BJU426" s="84" t="s">
        <v>258</v>
      </c>
      <c r="BJV426" s="84" t="s">
        <v>258</v>
      </c>
      <c r="BJW426" s="84" t="s">
        <v>258</v>
      </c>
      <c r="BJX426" s="84" t="s">
        <v>258</v>
      </c>
      <c r="BJY426" s="84" t="s">
        <v>258</v>
      </c>
      <c r="BJZ426" s="84" t="s">
        <v>258</v>
      </c>
      <c r="BKA426" s="84" t="s">
        <v>258</v>
      </c>
      <c r="BKB426" s="84" t="s">
        <v>258</v>
      </c>
      <c r="BKC426" s="84" t="s">
        <v>258</v>
      </c>
      <c r="BKD426" s="84" t="s">
        <v>258</v>
      </c>
      <c r="BKE426" s="84" t="s">
        <v>258</v>
      </c>
      <c r="BKF426" s="84" t="s">
        <v>258</v>
      </c>
      <c r="BKG426" s="84" t="s">
        <v>258</v>
      </c>
      <c r="BKH426" s="84" t="s">
        <v>258</v>
      </c>
      <c r="BKI426" s="84" t="s">
        <v>258</v>
      </c>
      <c r="BKJ426" s="84" t="s">
        <v>258</v>
      </c>
      <c r="BKK426" s="84" t="s">
        <v>258</v>
      </c>
      <c r="BKL426" s="84" t="s">
        <v>258</v>
      </c>
      <c r="BKM426" s="84" t="s">
        <v>258</v>
      </c>
      <c r="BKN426" s="84" t="s">
        <v>258</v>
      </c>
      <c r="BKO426" s="84" t="s">
        <v>258</v>
      </c>
      <c r="BKP426" s="84" t="s">
        <v>258</v>
      </c>
      <c r="BKQ426" s="84" t="s">
        <v>258</v>
      </c>
      <c r="BKR426" s="84" t="s">
        <v>258</v>
      </c>
      <c r="BKS426" s="84" t="s">
        <v>258</v>
      </c>
      <c r="BKT426" s="84" t="s">
        <v>258</v>
      </c>
      <c r="BKU426" s="84" t="s">
        <v>258</v>
      </c>
      <c r="BKV426" s="84" t="s">
        <v>258</v>
      </c>
      <c r="BKW426" s="84" t="s">
        <v>258</v>
      </c>
      <c r="BKX426" s="84" t="s">
        <v>258</v>
      </c>
      <c r="BKY426" s="84" t="s">
        <v>258</v>
      </c>
      <c r="BKZ426" s="84" t="s">
        <v>258</v>
      </c>
      <c r="BLA426" s="84" t="s">
        <v>258</v>
      </c>
      <c r="BLB426" s="84" t="s">
        <v>258</v>
      </c>
      <c r="BLC426" s="84" t="s">
        <v>258</v>
      </c>
      <c r="BLD426" s="84" t="s">
        <v>258</v>
      </c>
      <c r="BLE426" s="84" t="s">
        <v>258</v>
      </c>
      <c r="BLF426" s="84" t="s">
        <v>258</v>
      </c>
      <c r="BLG426" s="84" t="s">
        <v>258</v>
      </c>
      <c r="BLH426" s="84" t="s">
        <v>258</v>
      </c>
      <c r="BLI426" s="84" t="s">
        <v>258</v>
      </c>
      <c r="BLJ426" s="84" t="s">
        <v>258</v>
      </c>
      <c r="BLK426" s="84" t="s">
        <v>258</v>
      </c>
      <c r="BLL426" s="84" t="s">
        <v>258</v>
      </c>
      <c r="BLM426" s="84" t="s">
        <v>258</v>
      </c>
      <c r="BLN426" s="84" t="s">
        <v>258</v>
      </c>
      <c r="BLO426" s="84" t="s">
        <v>258</v>
      </c>
      <c r="BLP426" s="84" t="s">
        <v>258</v>
      </c>
      <c r="BLQ426" s="84" t="s">
        <v>258</v>
      </c>
      <c r="BLR426" s="84" t="s">
        <v>258</v>
      </c>
      <c r="BLS426" s="84" t="s">
        <v>258</v>
      </c>
      <c r="BLT426" s="84" t="s">
        <v>258</v>
      </c>
      <c r="BLU426" s="84" t="s">
        <v>258</v>
      </c>
      <c r="BLV426" s="84" t="s">
        <v>258</v>
      </c>
      <c r="BLW426" s="84" t="s">
        <v>258</v>
      </c>
      <c r="BLX426" s="84" t="s">
        <v>258</v>
      </c>
      <c r="BLY426" s="84" t="s">
        <v>258</v>
      </c>
      <c r="BLZ426" s="84" t="s">
        <v>258</v>
      </c>
      <c r="BMA426" s="84" t="s">
        <v>258</v>
      </c>
      <c r="BMB426" s="84" t="s">
        <v>258</v>
      </c>
      <c r="BMC426" s="84" t="s">
        <v>258</v>
      </c>
      <c r="BMD426" s="84" t="s">
        <v>258</v>
      </c>
      <c r="BME426" s="84" t="s">
        <v>258</v>
      </c>
      <c r="BMF426" s="84" t="s">
        <v>258</v>
      </c>
      <c r="BMG426" s="84" t="s">
        <v>258</v>
      </c>
      <c r="BMH426" s="84" t="s">
        <v>258</v>
      </c>
      <c r="BMI426" s="84" t="s">
        <v>258</v>
      </c>
      <c r="BMJ426" s="84" t="s">
        <v>258</v>
      </c>
      <c r="BMK426" s="84" t="s">
        <v>258</v>
      </c>
      <c r="BML426" s="84" t="s">
        <v>258</v>
      </c>
      <c r="BMM426" s="84" t="s">
        <v>258</v>
      </c>
      <c r="BMN426" s="84" t="s">
        <v>258</v>
      </c>
      <c r="BMO426" s="84" t="s">
        <v>258</v>
      </c>
      <c r="BMP426" s="84" t="s">
        <v>258</v>
      </c>
      <c r="BMQ426" s="84" t="s">
        <v>258</v>
      </c>
      <c r="BMR426" s="84" t="s">
        <v>258</v>
      </c>
      <c r="BMS426" s="84" t="s">
        <v>258</v>
      </c>
      <c r="BMT426" s="84" t="s">
        <v>258</v>
      </c>
      <c r="BMU426" s="84" t="s">
        <v>258</v>
      </c>
      <c r="BMV426" s="84" t="s">
        <v>258</v>
      </c>
      <c r="BMW426" s="84" t="s">
        <v>258</v>
      </c>
      <c r="BMX426" s="84" t="s">
        <v>258</v>
      </c>
      <c r="BMY426" s="84" t="s">
        <v>258</v>
      </c>
      <c r="BMZ426" s="84" t="s">
        <v>258</v>
      </c>
      <c r="BNA426" s="84" t="s">
        <v>258</v>
      </c>
      <c r="BNB426" s="84" t="s">
        <v>258</v>
      </c>
      <c r="BNC426" s="84" t="s">
        <v>258</v>
      </c>
      <c r="BND426" s="84" t="s">
        <v>258</v>
      </c>
      <c r="BNE426" s="84" t="s">
        <v>258</v>
      </c>
      <c r="BNF426" s="84" t="s">
        <v>258</v>
      </c>
      <c r="BNG426" s="84" t="s">
        <v>258</v>
      </c>
      <c r="BNH426" s="84" t="s">
        <v>258</v>
      </c>
      <c r="BNI426" s="84" t="s">
        <v>258</v>
      </c>
      <c r="BNJ426" s="84" t="s">
        <v>258</v>
      </c>
      <c r="BNK426" s="84" t="s">
        <v>258</v>
      </c>
      <c r="BNL426" s="84" t="s">
        <v>258</v>
      </c>
      <c r="BNM426" s="84" t="s">
        <v>258</v>
      </c>
      <c r="BNN426" s="84" t="s">
        <v>258</v>
      </c>
      <c r="BNO426" s="84" t="s">
        <v>258</v>
      </c>
      <c r="BNP426" s="84" t="s">
        <v>258</v>
      </c>
      <c r="BNQ426" s="84" t="s">
        <v>258</v>
      </c>
      <c r="BNR426" s="84" t="s">
        <v>258</v>
      </c>
      <c r="BNS426" s="84" t="s">
        <v>258</v>
      </c>
      <c r="BNT426" s="84" t="s">
        <v>258</v>
      </c>
      <c r="BNU426" s="84" t="s">
        <v>258</v>
      </c>
      <c r="BNV426" s="84" t="s">
        <v>258</v>
      </c>
      <c r="BNW426" s="84" t="s">
        <v>258</v>
      </c>
      <c r="BNX426" s="84" t="s">
        <v>258</v>
      </c>
      <c r="BNY426" s="84" t="s">
        <v>258</v>
      </c>
      <c r="BNZ426" s="84" t="s">
        <v>258</v>
      </c>
      <c r="BOA426" s="84" t="s">
        <v>258</v>
      </c>
      <c r="BOB426" s="84" t="s">
        <v>258</v>
      </c>
      <c r="BOC426" s="84" t="s">
        <v>258</v>
      </c>
      <c r="BOD426" s="84" t="s">
        <v>258</v>
      </c>
      <c r="BOE426" s="84" t="s">
        <v>258</v>
      </c>
      <c r="BOF426" s="84" t="s">
        <v>258</v>
      </c>
      <c r="BOG426" s="84" t="s">
        <v>258</v>
      </c>
      <c r="BOH426" s="84" t="s">
        <v>258</v>
      </c>
      <c r="BOI426" s="84" t="s">
        <v>258</v>
      </c>
      <c r="BOJ426" s="84" t="s">
        <v>258</v>
      </c>
      <c r="BOK426" s="84" t="s">
        <v>258</v>
      </c>
      <c r="BOL426" s="84" t="s">
        <v>258</v>
      </c>
      <c r="BOM426" s="84" t="s">
        <v>258</v>
      </c>
      <c r="BON426" s="84" t="s">
        <v>258</v>
      </c>
      <c r="BOO426" s="84" t="s">
        <v>258</v>
      </c>
      <c r="BOP426" s="84" t="s">
        <v>258</v>
      </c>
      <c r="BOQ426" s="84" t="s">
        <v>258</v>
      </c>
      <c r="BOR426" s="84" t="s">
        <v>258</v>
      </c>
      <c r="BOS426" s="84" t="s">
        <v>258</v>
      </c>
      <c r="BOT426" s="84" t="s">
        <v>258</v>
      </c>
      <c r="BOU426" s="84" t="s">
        <v>258</v>
      </c>
      <c r="BOV426" s="84" t="s">
        <v>258</v>
      </c>
      <c r="BOW426" s="84" t="s">
        <v>258</v>
      </c>
      <c r="BOX426" s="84" t="s">
        <v>258</v>
      </c>
      <c r="BOY426" s="84" t="s">
        <v>258</v>
      </c>
      <c r="BOZ426" s="84" t="s">
        <v>258</v>
      </c>
      <c r="BPA426" s="84" t="s">
        <v>258</v>
      </c>
      <c r="BPB426" s="84" t="s">
        <v>258</v>
      </c>
      <c r="BPC426" s="84" t="s">
        <v>258</v>
      </c>
      <c r="BPD426" s="84" t="s">
        <v>258</v>
      </c>
      <c r="BPE426" s="84" t="s">
        <v>258</v>
      </c>
      <c r="BPF426" s="84" t="s">
        <v>258</v>
      </c>
      <c r="BPG426" s="84" t="s">
        <v>258</v>
      </c>
      <c r="BPH426" s="84" t="s">
        <v>258</v>
      </c>
      <c r="BPI426" s="84" t="s">
        <v>258</v>
      </c>
      <c r="BPJ426" s="84" t="s">
        <v>258</v>
      </c>
      <c r="BPK426" s="84" t="s">
        <v>258</v>
      </c>
      <c r="BPL426" s="84" t="s">
        <v>258</v>
      </c>
      <c r="BPM426" s="84" t="s">
        <v>258</v>
      </c>
      <c r="BPN426" s="84" t="s">
        <v>258</v>
      </c>
      <c r="BPO426" s="84" t="s">
        <v>258</v>
      </c>
      <c r="BPP426" s="84" t="s">
        <v>258</v>
      </c>
      <c r="BPQ426" s="84" t="s">
        <v>258</v>
      </c>
      <c r="BPR426" s="84" t="s">
        <v>258</v>
      </c>
      <c r="BPS426" s="84" t="s">
        <v>258</v>
      </c>
      <c r="BPT426" s="84" t="s">
        <v>258</v>
      </c>
      <c r="BPU426" s="84" t="s">
        <v>258</v>
      </c>
      <c r="BPV426" s="84" t="s">
        <v>258</v>
      </c>
      <c r="BPW426" s="84" t="s">
        <v>258</v>
      </c>
      <c r="BPX426" s="84" t="s">
        <v>258</v>
      </c>
      <c r="BPY426" s="84" t="s">
        <v>258</v>
      </c>
      <c r="BPZ426" s="84" t="s">
        <v>258</v>
      </c>
      <c r="BQA426" s="84" t="s">
        <v>258</v>
      </c>
      <c r="BQB426" s="84" t="s">
        <v>258</v>
      </c>
      <c r="BQC426" s="84" t="s">
        <v>258</v>
      </c>
      <c r="BQD426" s="84" t="s">
        <v>258</v>
      </c>
      <c r="BQE426" s="84" t="s">
        <v>258</v>
      </c>
      <c r="BQF426" s="84" t="s">
        <v>258</v>
      </c>
      <c r="BQG426" s="84" t="s">
        <v>258</v>
      </c>
      <c r="BQH426" s="84" t="s">
        <v>258</v>
      </c>
      <c r="BQI426" s="84" t="s">
        <v>258</v>
      </c>
      <c r="BQJ426" s="84" t="s">
        <v>258</v>
      </c>
      <c r="BQK426" s="84" t="s">
        <v>258</v>
      </c>
      <c r="BQL426" s="84" t="s">
        <v>258</v>
      </c>
      <c r="BQM426" s="84" t="s">
        <v>258</v>
      </c>
      <c r="BQN426" s="84" t="s">
        <v>258</v>
      </c>
      <c r="BQO426" s="84" t="s">
        <v>258</v>
      </c>
      <c r="BQP426" s="84" t="s">
        <v>258</v>
      </c>
      <c r="BQQ426" s="84" t="s">
        <v>258</v>
      </c>
      <c r="BQR426" s="84" t="s">
        <v>258</v>
      </c>
      <c r="BQS426" s="84" t="s">
        <v>258</v>
      </c>
      <c r="BQT426" s="84" t="s">
        <v>258</v>
      </c>
      <c r="BQU426" s="84" t="s">
        <v>258</v>
      </c>
      <c r="BQV426" s="84" t="s">
        <v>258</v>
      </c>
      <c r="BQW426" s="84" t="s">
        <v>258</v>
      </c>
      <c r="BQX426" s="84" t="s">
        <v>258</v>
      </c>
      <c r="BQY426" s="84" t="s">
        <v>258</v>
      </c>
      <c r="BQZ426" s="84" t="s">
        <v>258</v>
      </c>
      <c r="BRA426" s="84" t="s">
        <v>258</v>
      </c>
      <c r="BRB426" s="84" t="s">
        <v>258</v>
      </c>
      <c r="BRC426" s="84" t="s">
        <v>258</v>
      </c>
      <c r="BRD426" s="84" t="s">
        <v>258</v>
      </c>
      <c r="BRE426" s="84" t="s">
        <v>258</v>
      </c>
      <c r="BRF426" s="84" t="s">
        <v>258</v>
      </c>
      <c r="BRG426" s="84" t="s">
        <v>258</v>
      </c>
      <c r="BRH426" s="84" t="s">
        <v>258</v>
      </c>
      <c r="BRI426" s="84" t="s">
        <v>258</v>
      </c>
      <c r="BRJ426" s="84" t="s">
        <v>258</v>
      </c>
      <c r="BRK426" s="84" t="s">
        <v>258</v>
      </c>
      <c r="BRL426" s="84" t="s">
        <v>258</v>
      </c>
      <c r="BRM426" s="84" t="s">
        <v>258</v>
      </c>
      <c r="BRN426" s="84" t="s">
        <v>258</v>
      </c>
      <c r="BRO426" s="84" t="s">
        <v>258</v>
      </c>
      <c r="BRP426" s="84" t="s">
        <v>258</v>
      </c>
      <c r="BRQ426" s="84" t="s">
        <v>258</v>
      </c>
      <c r="BRR426" s="84" t="s">
        <v>258</v>
      </c>
      <c r="BRS426" s="84" t="s">
        <v>258</v>
      </c>
      <c r="BRT426" s="84" t="s">
        <v>258</v>
      </c>
      <c r="BRU426" s="84" t="s">
        <v>258</v>
      </c>
      <c r="BRV426" s="84" t="s">
        <v>258</v>
      </c>
      <c r="BRW426" s="84" t="s">
        <v>258</v>
      </c>
      <c r="BRX426" s="84" t="s">
        <v>258</v>
      </c>
      <c r="BRY426" s="84" t="s">
        <v>258</v>
      </c>
      <c r="BRZ426" s="84" t="s">
        <v>258</v>
      </c>
      <c r="BSA426" s="84" t="s">
        <v>258</v>
      </c>
      <c r="BSB426" s="84" t="s">
        <v>258</v>
      </c>
      <c r="BSC426" s="84" t="s">
        <v>258</v>
      </c>
      <c r="BSD426" s="84" t="s">
        <v>258</v>
      </c>
      <c r="BSE426" s="84" t="s">
        <v>258</v>
      </c>
      <c r="BSF426" s="84" t="s">
        <v>258</v>
      </c>
      <c r="BSG426" s="84" t="s">
        <v>258</v>
      </c>
      <c r="BSH426" s="84" t="s">
        <v>258</v>
      </c>
      <c r="BSI426" s="84" t="s">
        <v>258</v>
      </c>
      <c r="BSJ426" s="84" t="s">
        <v>258</v>
      </c>
      <c r="BSK426" s="84" t="s">
        <v>258</v>
      </c>
      <c r="BSL426" s="84" t="s">
        <v>258</v>
      </c>
      <c r="BSM426" s="84" t="s">
        <v>258</v>
      </c>
      <c r="BSN426" s="84" t="s">
        <v>258</v>
      </c>
      <c r="BSO426" s="84" t="s">
        <v>258</v>
      </c>
      <c r="BSP426" s="84" t="s">
        <v>258</v>
      </c>
      <c r="BSQ426" s="84" t="s">
        <v>258</v>
      </c>
      <c r="BSR426" s="84" t="s">
        <v>258</v>
      </c>
      <c r="BSS426" s="84" t="s">
        <v>258</v>
      </c>
      <c r="BST426" s="84" t="s">
        <v>258</v>
      </c>
      <c r="BSU426" s="84" t="s">
        <v>258</v>
      </c>
      <c r="BSV426" s="84" t="s">
        <v>258</v>
      </c>
      <c r="BSW426" s="84" t="s">
        <v>258</v>
      </c>
      <c r="BSX426" s="84" t="s">
        <v>258</v>
      </c>
      <c r="BSY426" s="84" t="s">
        <v>258</v>
      </c>
      <c r="BSZ426" s="84" t="s">
        <v>258</v>
      </c>
      <c r="BTA426" s="84" t="s">
        <v>258</v>
      </c>
      <c r="BTB426" s="84" t="s">
        <v>258</v>
      </c>
      <c r="BTC426" s="84" t="s">
        <v>258</v>
      </c>
      <c r="BTD426" s="84" t="s">
        <v>258</v>
      </c>
      <c r="BTE426" s="84" t="s">
        <v>258</v>
      </c>
      <c r="BTF426" s="84" t="s">
        <v>258</v>
      </c>
      <c r="BTG426" s="84" t="s">
        <v>258</v>
      </c>
      <c r="BTH426" s="84" t="s">
        <v>258</v>
      </c>
      <c r="BTI426" s="84" t="s">
        <v>258</v>
      </c>
      <c r="BTJ426" s="84" t="s">
        <v>258</v>
      </c>
      <c r="BTK426" s="84" t="s">
        <v>258</v>
      </c>
      <c r="BTL426" s="84" t="s">
        <v>258</v>
      </c>
      <c r="BTM426" s="84" t="s">
        <v>258</v>
      </c>
      <c r="BTN426" s="84" t="s">
        <v>258</v>
      </c>
      <c r="BTO426" s="84" t="s">
        <v>258</v>
      </c>
      <c r="BTP426" s="84" t="s">
        <v>258</v>
      </c>
      <c r="BTQ426" s="84" t="s">
        <v>258</v>
      </c>
      <c r="BTR426" s="84" t="s">
        <v>258</v>
      </c>
      <c r="BTS426" s="84" t="s">
        <v>258</v>
      </c>
      <c r="BTT426" s="84" t="s">
        <v>258</v>
      </c>
      <c r="BTU426" s="84" t="s">
        <v>258</v>
      </c>
      <c r="BTV426" s="84" t="s">
        <v>258</v>
      </c>
      <c r="BTW426" s="84" t="s">
        <v>258</v>
      </c>
      <c r="BTX426" s="84" t="s">
        <v>258</v>
      </c>
      <c r="BTY426" s="84" t="s">
        <v>258</v>
      </c>
      <c r="BTZ426" s="84" t="s">
        <v>258</v>
      </c>
      <c r="BUA426" s="84" t="s">
        <v>258</v>
      </c>
      <c r="BUB426" s="84" t="s">
        <v>258</v>
      </c>
      <c r="BUC426" s="84" t="s">
        <v>258</v>
      </c>
      <c r="BUD426" s="84" t="s">
        <v>258</v>
      </c>
      <c r="BUE426" s="84" t="s">
        <v>258</v>
      </c>
      <c r="BUF426" s="84" t="s">
        <v>258</v>
      </c>
      <c r="BUG426" s="84" t="s">
        <v>258</v>
      </c>
      <c r="BUH426" s="84" t="s">
        <v>258</v>
      </c>
      <c r="BUI426" s="84" t="s">
        <v>258</v>
      </c>
      <c r="BUJ426" s="84" t="s">
        <v>258</v>
      </c>
      <c r="BUK426" s="84" t="s">
        <v>258</v>
      </c>
      <c r="BUL426" s="84" t="s">
        <v>258</v>
      </c>
      <c r="BUM426" s="84" t="s">
        <v>258</v>
      </c>
      <c r="BUN426" s="84" t="s">
        <v>258</v>
      </c>
      <c r="BUO426" s="84" t="s">
        <v>258</v>
      </c>
      <c r="BUP426" s="84" t="s">
        <v>258</v>
      </c>
      <c r="BUQ426" s="84" t="s">
        <v>258</v>
      </c>
      <c r="BUR426" s="84" t="s">
        <v>258</v>
      </c>
      <c r="BUS426" s="84" t="s">
        <v>258</v>
      </c>
      <c r="BUT426" s="84" t="s">
        <v>258</v>
      </c>
      <c r="BUU426" s="84" t="s">
        <v>258</v>
      </c>
      <c r="BUV426" s="84" t="s">
        <v>258</v>
      </c>
      <c r="BUW426" s="84" t="s">
        <v>258</v>
      </c>
      <c r="BUX426" s="84" t="s">
        <v>258</v>
      </c>
      <c r="BUY426" s="84" t="s">
        <v>258</v>
      </c>
      <c r="BUZ426" s="84" t="s">
        <v>258</v>
      </c>
      <c r="BVA426" s="84" t="s">
        <v>258</v>
      </c>
      <c r="BVB426" s="84" t="s">
        <v>258</v>
      </c>
      <c r="BVC426" s="84" t="s">
        <v>258</v>
      </c>
      <c r="BVD426" s="84" t="s">
        <v>258</v>
      </c>
      <c r="BVE426" s="84" t="s">
        <v>258</v>
      </c>
      <c r="BVF426" s="84" t="s">
        <v>258</v>
      </c>
      <c r="BVG426" s="84" t="s">
        <v>258</v>
      </c>
      <c r="BVH426" s="84" t="s">
        <v>258</v>
      </c>
      <c r="BVI426" s="84" t="s">
        <v>258</v>
      </c>
      <c r="BVJ426" s="84" t="s">
        <v>258</v>
      </c>
      <c r="BVK426" s="84" t="s">
        <v>258</v>
      </c>
      <c r="BVL426" s="84" t="s">
        <v>258</v>
      </c>
      <c r="BVM426" s="84" t="s">
        <v>258</v>
      </c>
      <c r="BVN426" s="84" t="s">
        <v>258</v>
      </c>
      <c r="BVO426" s="84" t="s">
        <v>258</v>
      </c>
      <c r="BVP426" s="84" t="s">
        <v>258</v>
      </c>
      <c r="BVQ426" s="84" t="s">
        <v>258</v>
      </c>
      <c r="BVR426" s="84" t="s">
        <v>258</v>
      </c>
      <c r="BVS426" s="84" t="s">
        <v>258</v>
      </c>
      <c r="BVT426" s="84" t="s">
        <v>258</v>
      </c>
      <c r="BVU426" s="84" t="s">
        <v>258</v>
      </c>
      <c r="BVV426" s="84" t="s">
        <v>258</v>
      </c>
      <c r="BVW426" s="84" t="s">
        <v>258</v>
      </c>
      <c r="BVX426" s="84" t="s">
        <v>258</v>
      </c>
      <c r="BVY426" s="84" t="s">
        <v>258</v>
      </c>
      <c r="BVZ426" s="84" t="s">
        <v>258</v>
      </c>
      <c r="BWA426" s="84" t="s">
        <v>258</v>
      </c>
      <c r="BWB426" s="84" t="s">
        <v>258</v>
      </c>
      <c r="BWC426" s="84" t="s">
        <v>258</v>
      </c>
      <c r="BWD426" s="84" t="s">
        <v>258</v>
      </c>
      <c r="BWE426" s="84" t="s">
        <v>258</v>
      </c>
      <c r="BWF426" s="84" t="s">
        <v>258</v>
      </c>
      <c r="BWG426" s="84" t="s">
        <v>258</v>
      </c>
      <c r="BWH426" s="84" t="s">
        <v>258</v>
      </c>
      <c r="BWI426" s="84" t="s">
        <v>258</v>
      </c>
      <c r="BWJ426" s="84" t="s">
        <v>258</v>
      </c>
      <c r="BWK426" s="84" t="s">
        <v>258</v>
      </c>
      <c r="BWL426" s="84" t="s">
        <v>258</v>
      </c>
      <c r="BWM426" s="84" t="s">
        <v>258</v>
      </c>
      <c r="BWN426" s="84" t="s">
        <v>258</v>
      </c>
      <c r="BWO426" s="84" t="s">
        <v>258</v>
      </c>
      <c r="BWP426" s="84" t="s">
        <v>258</v>
      </c>
      <c r="BWQ426" s="84" t="s">
        <v>258</v>
      </c>
      <c r="BWR426" s="84" t="s">
        <v>258</v>
      </c>
      <c r="BWS426" s="84" t="s">
        <v>258</v>
      </c>
      <c r="BWT426" s="84" t="s">
        <v>258</v>
      </c>
      <c r="BWU426" s="84" t="s">
        <v>258</v>
      </c>
      <c r="BWV426" s="84" t="s">
        <v>258</v>
      </c>
      <c r="BWW426" s="84" t="s">
        <v>258</v>
      </c>
      <c r="BWX426" s="84" t="s">
        <v>258</v>
      </c>
      <c r="BWY426" s="84" t="s">
        <v>258</v>
      </c>
      <c r="BWZ426" s="84" t="s">
        <v>258</v>
      </c>
      <c r="BXA426" s="84" t="s">
        <v>258</v>
      </c>
      <c r="BXB426" s="84" t="s">
        <v>258</v>
      </c>
      <c r="BXC426" s="84" t="s">
        <v>258</v>
      </c>
      <c r="BXD426" s="84" t="s">
        <v>258</v>
      </c>
      <c r="BXE426" s="84" t="s">
        <v>258</v>
      </c>
      <c r="BXF426" s="84" t="s">
        <v>258</v>
      </c>
      <c r="BXG426" s="84" t="s">
        <v>258</v>
      </c>
      <c r="BXH426" s="84" t="s">
        <v>258</v>
      </c>
      <c r="BXI426" s="84" t="s">
        <v>258</v>
      </c>
      <c r="BXJ426" s="84" t="s">
        <v>258</v>
      </c>
      <c r="BXK426" s="84" t="s">
        <v>258</v>
      </c>
      <c r="BXL426" s="84" t="s">
        <v>258</v>
      </c>
      <c r="BXM426" s="84" t="s">
        <v>258</v>
      </c>
      <c r="BXN426" s="84" t="s">
        <v>258</v>
      </c>
      <c r="BXO426" s="84" t="s">
        <v>258</v>
      </c>
      <c r="BXP426" s="84" t="s">
        <v>258</v>
      </c>
      <c r="BXQ426" s="84" t="s">
        <v>258</v>
      </c>
      <c r="BXR426" s="84" t="s">
        <v>258</v>
      </c>
      <c r="BXS426" s="84" t="s">
        <v>258</v>
      </c>
      <c r="BXT426" s="84" t="s">
        <v>258</v>
      </c>
      <c r="BXU426" s="84" t="s">
        <v>258</v>
      </c>
      <c r="BXV426" s="84" t="s">
        <v>258</v>
      </c>
      <c r="BXW426" s="84" t="s">
        <v>258</v>
      </c>
      <c r="BXX426" s="84" t="s">
        <v>258</v>
      </c>
      <c r="BXY426" s="84" t="s">
        <v>258</v>
      </c>
      <c r="BXZ426" s="84" t="s">
        <v>258</v>
      </c>
      <c r="BYA426" s="84" t="s">
        <v>258</v>
      </c>
      <c r="BYB426" s="84" t="s">
        <v>258</v>
      </c>
      <c r="BYC426" s="84" t="s">
        <v>258</v>
      </c>
      <c r="BYD426" s="84" t="s">
        <v>258</v>
      </c>
      <c r="BYE426" s="84" t="s">
        <v>258</v>
      </c>
      <c r="BYF426" s="84" t="s">
        <v>258</v>
      </c>
      <c r="BYG426" s="84" t="s">
        <v>258</v>
      </c>
      <c r="BYH426" s="84" t="s">
        <v>258</v>
      </c>
      <c r="BYI426" s="84" t="s">
        <v>258</v>
      </c>
      <c r="BYJ426" s="84" t="s">
        <v>258</v>
      </c>
      <c r="BYK426" s="84" t="s">
        <v>258</v>
      </c>
      <c r="BYL426" s="84" t="s">
        <v>258</v>
      </c>
      <c r="BYM426" s="84" t="s">
        <v>258</v>
      </c>
      <c r="BYN426" s="84" t="s">
        <v>258</v>
      </c>
      <c r="BYO426" s="84" t="s">
        <v>258</v>
      </c>
      <c r="BYP426" s="84" t="s">
        <v>258</v>
      </c>
      <c r="BYQ426" s="84" t="s">
        <v>258</v>
      </c>
      <c r="BYR426" s="84" t="s">
        <v>258</v>
      </c>
      <c r="BYS426" s="84" t="s">
        <v>258</v>
      </c>
      <c r="BYT426" s="84" t="s">
        <v>258</v>
      </c>
      <c r="BYU426" s="84" t="s">
        <v>258</v>
      </c>
      <c r="BYV426" s="84" t="s">
        <v>258</v>
      </c>
      <c r="BYW426" s="84" t="s">
        <v>258</v>
      </c>
      <c r="BYX426" s="84" t="s">
        <v>258</v>
      </c>
      <c r="BYY426" s="84" t="s">
        <v>258</v>
      </c>
      <c r="BYZ426" s="84" t="s">
        <v>258</v>
      </c>
      <c r="BZA426" s="84" t="s">
        <v>258</v>
      </c>
      <c r="BZB426" s="84" t="s">
        <v>258</v>
      </c>
      <c r="BZC426" s="84" t="s">
        <v>258</v>
      </c>
      <c r="BZD426" s="84" t="s">
        <v>258</v>
      </c>
      <c r="BZE426" s="84" t="s">
        <v>258</v>
      </c>
      <c r="BZF426" s="84" t="s">
        <v>258</v>
      </c>
      <c r="BZG426" s="84" t="s">
        <v>258</v>
      </c>
      <c r="BZH426" s="84" t="s">
        <v>258</v>
      </c>
      <c r="BZI426" s="84" t="s">
        <v>258</v>
      </c>
      <c r="BZJ426" s="84" t="s">
        <v>258</v>
      </c>
      <c r="BZK426" s="84" t="s">
        <v>258</v>
      </c>
      <c r="BZL426" s="84" t="s">
        <v>258</v>
      </c>
      <c r="BZM426" s="84" t="s">
        <v>258</v>
      </c>
      <c r="BZN426" s="84" t="s">
        <v>258</v>
      </c>
      <c r="BZO426" s="84" t="s">
        <v>258</v>
      </c>
      <c r="BZP426" s="84" t="s">
        <v>258</v>
      </c>
      <c r="BZQ426" s="84" t="s">
        <v>258</v>
      </c>
      <c r="BZR426" s="84" t="s">
        <v>258</v>
      </c>
      <c r="BZS426" s="84" t="s">
        <v>258</v>
      </c>
      <c r="BZT426" s="84" t="s">
        <v>258</v>
      </c>
      <c r="BZU426" s="84" t="s">
        <v>258</v>
      </c>
      <c r="BZV426" s="84" t="s">
        <v>258</v>
      </c>
      <c r="BZW426" s="84" t="s">
        <v>258</v>
      </c>
      <c r="BZX426" s="84" t="s">
        <v>258</v>
      </c>
      <c r="BZY426" s="84" t="s">
        <v>258</v>
      </c>
      <c r="BZZ426" s="84" t="s">
        <v>258</v>
      </c>
      <c r="CAA426" s="84" t="s">
        <v>258</v>
      </c>
      <c r="CAB426" s="84" t="s">
        <v>258</v>
      </c>
      <c r="CAC426" s="84" t="s">
        <v>258</v>
      </c>
      <c r="CAD426" s="84" t="s">
        <v>258</v>
      </c>
      <c r="CAE426" s="84" t="s">
        <v>258</v>
      </c>
      <c r="CAF426" s="84" t="s">
        <v>258</v>
      </c>
      <c r="CAG426" s="84" t="s">
        <v>258</v>
      </c>
      <c r="CAH426" s="84" t="s">
        <v>258</v>
      </c>
      <c r="CAI426" s="84" t="s">
        <v>258</v>
      </c>
      <c r="CAJ426" s="84" t="s">
        <v>258</v>
      </c>
      <c r="CAK426" s="84" t="s">
        <v>258</v>
      </c>
      <c r="CAL426" s="84" t="s">
        <v>258</v>
      </c>
      <c r="CAM426" s="84" t="s">
        <v>258</v>
      </c>
      <c r="CAN426" s="84" t="s">
        <v>258</v>
      </c>
      <c r="CAO426" s="84" t="s">
        <v>258</v>
      </c>
      <c r="CAP426" s="84" t="s">
        <v>258</v>
      </c>
      <c r="CAQ426" s="84" t="s">
        <v>258</v>
      </c>
      <c r="CAR426" s="84" t="s">
        <v>258</v>
      </c>
      <c r="CAS426" s="84" t="s">
        <v>258</v>
      </c>
      <c r="CAT426" s="84" t="s">
        <v>258</v>
      </c>
      <c r="CAU426" s="84" t="s">
        <v>258</v>
      </c>
      <c r="CAV426" s="84" t="s">
        <v>258</v>
      </c>
      <c r="CAW426" s="84" t="s">
        <v>258</v>
      </c>
      <c r="CAX426" s="84" t="s">
        <v>258</v>
      </c>
      <c r="CAY426" s="84" t="s">
        <v>258</v>
      </c>
      <c r="CAZ426" s="84" t="s">
        <v>258</v>
      </c>
      <c r="CBA426" s="84" t="s">
        <v>258</v>
      </c>
      <c r="CBB426" s="84" t="s">
        <v>258</v>
      </c>
      <c r="CBC426" s="84" t="s">
        <v>258</v>
      </c>
      <c r="CBD426" s="84" t="s">
        <v>258</v>
      </c>
      <c r="CBE426" s="84" t="s">
        <v>258</v>
      </c>
      <c r="CBF426" s="84" t="s">
        <v>258</v>
      </c>
      <c r="CBG426" s="84" t="s">
        <v>258</v>
      </c>
      <c r="CBH426" s="84" t="s">
        <v>258</v>
      </c>
      <c r="CBI426" s="84" t="s">
        <v>258</v>
      </c>
      <c r="CBJ426" s="84" t="s">
        <v>258</v>
      </c>
      <c r="CBK426" s="84" t="s">
        <v>258</v>
      </c>
      <c r="CBL426" s="84" t="s">
        <v>258</v>
      </c>
      <c r="CBM426" s="84" t="s">
        <v>258</v>
      </c>
      <c r="CBN426" s="84" t="s">
        <v>258</v>
      </c>
      <c r="CBO426" s="84" t="s">
        <v>258</v>
      </c>
      <c r="CBP426" s="84" t="s">
        <v>258</v>
      </c>
      <c r="CBQ426" s="84" t="s">
        <v>258</v>
      </c>
      <c r="CBR426" s="84" t="s">
        <v>258</v>
      </c>
      <c r="CBS426" s="84" t="s">
        <v>258</v>
      </c>
      <c r="CBT426" s="84" t="s">
        <v>258</v>
      </c>
      <c r="CBU426" s="84" t="s">
        <v>258</v>
      </c>
      <c r="CBV426" s="84" t="s">
        <v>258</v>
      </c>
      <c r="CBW426" s="84" t="s">
        <v>258</v>
      </c>
      <c r="CBX426" s="84" t="s">
        <v>258</v>
      </c>
      <c r="CBY426" s="84" t="s">
        <v>258</v>
      </c>
      <c r="CBZ426" s="84" t="s">
        <v>258</v>
      </c>
      <c r="CCA426" s="84" t="s">
        <v>258</v>
      </c>
      <c r="CCB426" s="84" t="s">
        <v>258</v>
      </c>
      <c r="CCC426" s="84" t="s">
        <v>258</v>
      </c>
      <c r="CCD426" s="84" t="s">
        <v>258</v>
      </c>
      <c r="CCE426" s="84" t="s">
        <v>258</v>
      </c>
      <c r="CCF426" s="84" t="s">
        <v>258</v>
      </c>
      <c r="CCG426" s="84" t="s">
        <v>258</v>
      </c>
      <c r="CCH426" s="84" t="s">
        <v>258</v>
      </c>
      <c r="CCI426" s="84" t="s">
        <v>258</v>
      </c>
      <c r="CCJ426" s="84" t="s">
        <v>258</v>
      </c>
      <c r="CCK426" s="84" t="s">
        <v>258</v>
      </c>
      <c r="CCL426" s="84" t="s">
        <v>258</v>
      </c>
      <c r="CCM426" s="84" t="s">
        <v>258</v>
      </c>
      <c r="CCN426" s="84" t="s">
        <v>258</v>
      </c>
      <c r="CCO426" s="84" t="s">
        <v>258</v>
      </c>
      <c r="CCP426" s="84" t="s">
        <v>258</v>
      </c>
      <c r="CCQ426" s="84" t="s">
        <v>258</v>
      </c>
      <c r="CCR426" s="84" t="s">
        <v>258</v>
      </c>
      <c r="CCS426" s="84" t="s">
        <v>258</v>
      </c>
      <c r="CCT426" s="84" t="s">
        <v>258</v>
      </c>
      <c r="CCU426" s="84" t="s">
        <v>258</v>
      </c>
      <c r="CCV426" s="84" t="s">
        <v>258</v>
      </c>
      <c r="CCW426" s="84" t="s">
        <v>258</v>
      </c>
      <c r="CCX426" s="84" t="s">
        <v>258</v>
      </c>
      <c r="CCY426" s="84" t="s">
        <v>258</v>
      </c>
      <c r="CCZ426" s="84" t="s">
        <v>258</v>
      </c>
      <c r="CDA426" s="84" t="s">
        <v>258</v>
      </c>
      <c r="CDB426" s="84" t="s">
        <v>258</v>
      </c>
      <c r="CDC426" s="84" t="s">
        <v>258</v>
      </c>
      <c r="CDD426" s="84" t="s">
        <v>258</v>
      </c>
      <c r="CDE426" s="84" t="s">
        <v>258</v>
      </c>
      <c r="CDF426" s="84" t="s">
        <v>258</v>
      </c>
      <c r="CDG426" s="84" t="s">
        <v>258</v>
      </c>
      <c r="CDH426" s="84" t="s">
        <v>258</v>
      </c>
      <c r="CDI426" s="84" t="s">
        <v>258</v>
      </c>
      <c r="CDJ426" s="84" t="s">
        <v>258</v>
      </c>
      <c r="CDK426" s="84" t="s">
        <v>258</v>
      </c>
      <c r="CDL426" s="84" t="s">
        <v>258</v>
      </c>
      <c r="CDM426" s="84" t="s">
        <v>258</v>
      </c>
      <c r="CDN426" s="84" t="s">
        <v>258</v>
      </c>
      <c r="CDO426" s="84" t="s">
        <v>258</v>
      </c>
      <c r="CDP426" s="84" t="s">
        <v>258</v>
      </c>
      <c r="CDQ426" s="84" t="s">
        <v>258</v>
      </c>
      <c r="CDR426" s="84" t="s">
        <v>258</v>
      </c>
      <c r="CDS426" s="84" t="s">
        <v>258</v>
      </c>
      <c r="CDT426" s="84" t="s">
        <v>258</v>
      </c>
      <c r="CDU426" s="84" t="s">
        <v>258</v>
      </c>
      <c r="CDV426" s="84" t="s">
        <v>258</v>
      </c>
      <c r="CDW426" s="84" t="s">
        <v>258</v>
      </c>
      <c r="CDX426" s="84" t="s">
        <v>258</v>
      </c>
      <c r="CDY426" s="84" t="s">
        <v>258</v>
      </c>
      <c r="CDZ426" s="84" t="s">
        <v>258</v>
      </c>
      <c r="CEA426" s="84" t="s">
        <v>258</v>
      </c>
      <c r="CEB426" s="84" t="s">
        <v>258</v>
      </c>
      <c r="CEC426" s="84" t="s">
        <v>258</v>
      </c>
      <c r="CED426" s="84" t="s">
        <v>258</v>
      </c>
      <c r="CEE426" s="84" t="s">
        <v>258</v>
      </c>
      <c r="CEF426" s="84" t="s">
        <v>258</v>
      </c>
      <c r="CEG426" s="84" t="s">
        <v>258</v>
      </c>
      <c r="CEH426" s="84" t="s">
        <v>258</v>
      </c>
      <c r="CEI426" s="84" t="s">
        <v>258</v>
      </c>
      <c r="CEJ426" s="84" t="s">
        <v>258</v>
      </c>
      <c r="CEK426" s="84" t="s">
        <v>258</v>
      </c>
      <c r="CEL426" s="84" t="s">
        <v>258</v>
      </c>
      <c r="CEM426" s="84" t="s">
        <v>258</v>
      </c>
      <c r="CEN426" s="84" t="s">
        <v>258</v>
      </c>
      <c r="CEO426" s="84" t="s">
        <v>258</v>
      </c>
      <c r="CEP426" s="84" t="s">
        <v>258</v>
      </c>
      <c r="CEQ426" s="84" t="s">
        <v>258</v>
      </c>
      <c r="CER426" s="84" t="s">
        <v>258</v>
      </c>
      <c r="CES426" s="84" t="s">
        <v>258</v>
      </c>
      <c r="CET426" s="84" t="s">
        <v>258</v>
      </c>
      <c r="CEU426" s="84" t="s">
        <v>258</v>
      </c>
      <c r="CEV426" s="84" t="s">
        <v>258</v>
      </c>
      <c r="CEW426" s="84" t="s">
        <v>258</v>
      </c>
      <c r="CEX426" s="84" t="s">
        <v>258</v>
      </c>
      <c r="CEY426" s="84" t="s">
        <v>258</v>
      </c>
      <c r="CEZ426" s="84" t="s">
        <v>258</v>
      </c>
      <c r="CFA426" s="84" t="s">
        <v>258</v>
      </c>
      <c r="CFB426" s="84" t="s">
        <v>258</v>
      </c>
      <c r="CFC426" s="84" t="s">
        <v>258</v>
      </c>
      <c r="CFD426" s="84" t="s">
        <v>258</v>
      </c>
      <c r="CFE426" s="84" t="s">
        <v>258</v>
      </c>
      <c r="CFF426" s="84" t="s">
        <v>258</v>
      </c>
      <c r="CFG426" s="84" t="s">
        <v>258</v>
      </c>
      <c r="CFH426" s="84" t="s">
        <v>258</v>
      </c>
      <c r="CFI426" s="84" t="s">
        <v>258</v>
      </c>
      <c r="CFJ426" s="84" t="s">
        <v>258</v>
      </c>
      <c r="CFK426" s="84" t="s">
        <v>258</v>
      </c>
      <c r="CFL426" s="84" t="s">
        <v>258</v>
      </c>
      <c r="CFM426" s="84" t="s">
        <v>258</v>
      </c>
      <c r="CFN426" s="84" t="s">
        <v>258</v>
      </c>
      <c r="CFO426" s="84" t="s">
        <v>258</v>
      </c>
      <c r="CFP426" s="84" t="s">
        <v>258</v>
      </c>
      <c r="CFQ426" s="84" t="s">
        <v>258</v>
      </c>
      <c r="CFR426" s="84" t="s">
        <v>258</v>
      </c>
      <c r="CFS426" s="84" t="s">
        <v>258</v>
      </c>
      <c r="CFT426" s="84" t="s">
        <v>258</v>
      </c>
      <c r="CFU426" s="84" t="s">
        <v>258</v>
      </c>
      <c r="CFV426" s="84" t="s">
        <v>258</v>
      </c>
      <c r="CFW426" s="84" t="s">
        <v>258</v>
      </c>
      <c r="CFX426" s="84" t="s">
        <v>258</v>
      </c>
      <c r="CFY426" s="84" t="s">
        <v>258</v>
      </c>
      <c r="CFZ426" s="84" t="s">
        <v>258</v>
      </c>
      <c r="CGA426" s="84" t="s">
        <v>258</v>
      </c>
      <c r="CGB426" s="84" t="s">
        <v>258</v>
      </c>
      <c r="CGC426" s="84" t="s">
        <v>258</v>
      </c>
      <c r="CGD426" s="84" t="s">
        <v>258</v>
      </c>
      <c r="CGE426" s="84" t="s">
        <v>258</v>
      </c>
      <c r="CGF426" s="84" t="s">
        <v>258</v>
      </c>
      <c r="CGG426" s="84" t="s">
        <v>258</v>
      </c>
      <c r="CGH426" s="84" t="s">
        <v>258</v>
      </c>
      <c r="CGI426" s="84" t="s">
        <v>258</v>
      </c>
      <c r="CGJ426" s="84" t="s">
        <v>258</v>
      </c>
      <c r="CGK426" s="84" t="s">
        <v>258</v>
      </c>
      <c r="CGL426" s="84" t="s">
        <v>258</v>
      </c>
      <c r="CGM426" s="84" t="s">
        <v>258</v>
      </c>
      <c r="CGN426" s="84" t="s">
        <v>258</v>
      </c>
      <c r="CGO426" s="84" t="s">
        <v>258</v>
      </c>
      <c r="CGP426" s="84" t="s">
        <v>258</v>
      </c>
      <c r="CGQ426" s="84" t="s">
        <v>258</v>
      </c>
      <c r="CGR426" s="84" t="s">
        <v>258</v>
      </c>
      <c r="CGS426" s="84" t="s">
        <v>258</v>
      </c>
      <c r="CGT426" s="84" t="s">
        <v>258</v>
      </c>
      <c r="CGU426" s="84" t="s">
        <v>258</v>
      </c>
      <c r="CGV426" s="84" t="s">
        <v>258</v>
      </c>
      <c r="CGW426" s="84" t="s">
        <v>258</v>
      </c>
      <c r="CGX426" s="84" t="s">
        <v>258</v>
      </c>
      <c r="CGY426" s="84" t="s">
        <v>258</v>
      </c>
      <c r="CGZ426" s="84" t="s">
        <v>258</v>
      </c>
      <c r="CHA426" s="84" t="s">
        <v>258</v>
      </c>
      <c r="CHB426" s="84" t="s">
        <v>258</v>
      </c>
      <c r="CHC426" s="84" t="s">
        <v>258</v>
      </c>
      <c r="CHD426" s="84" t="s">
        <v>258</v>
      </c>
      <c r="CHE426" s="84" t="s">
        <v>258</v>
      </c>
      <c r="CHF426" s="84" t="s">
        <v>258</v>
      </c>
      <c r="CHG426" s="84" t="s">
        <v>258</v>
      </c>
      <c r="CHH426" s="84" t="s">
        <v>258</v>
      </c>
      <c r="CHI426" s="84" t="s">
        <v>258</v>
      </c>
      <c r="CHJ426" s="84" t="s">
        <v>258</v>
      </c>
      <c r="CHK426" s="84" t="s">
        <v>258</v>
      </c>
      <c r="CHL426" s="84" t="s">
        <v>258</v>
      </c>
      <c r="CHM426" s="84" t="s">
        <v>258</v>
      </c>
      <c r="CHN426" s="84" t="s">
        <v>258</v>
      </c>
      <c r="CHO426" s="84" t="s">
        <v>258</v>
      </c>
      <c r="CHP426" s="84" t="s">
        <v>258</v>
      </c>
      <c r="CHQ426" s="84" t="s">
        <v>258</v>
      </c>
      <c r="CHR426" s="84" t="s">
        <v>258</v>
      </c>
      <c r="CHS426" s="84" t="s">
        <v>258</v>
      </c>
      <c r="CHT426" s="84" t="s">
        <v>258</v>
      </c>
      <c r="CHU426" s="84" t="s">
        <v>258</v>
      </c>
      <c r="CHV426" s="84" t="s">
        <v>258</v>
      </c>
      <c r="CHW426" s="84" t="s">
        <v>258</v>
      </c>
      <c r="CHX426" s="84" t="s">
        <v>258</v>
      </c>
      <c r="CHY426" s="84" t="s">
        <v>258</v>
      </c>
      <c r="CHZ426" s="84" t="s">
        <v>258</v>
      </c>
      <c r="CIA426" s="84" t="s">
        <v>258</v>
      </c>
      <c r="CIB426" s="84" t="s">
        <v>258</v>
      </c>
      <c r="CIC426" s="84" t="s">
        <v>258</v>
      </c>
      <c r="CID426" s="84" t="s">
        <v>258</v>
      </c>
      <c r="CIE426" s="84" t="s">
        <v>258</v>
      </c>
      <c r="CIF426" s="84" t="s">
        <v>258</v>
      </c>
      <c r="CIG426" s="84" t="s">
        <v>258</v>
      </c>
      <c r="CIH426" s="84" t="s">
        <v>258</v>
      </c>
      <c r="CII426" s="84" t="s">
        <v>258</v>
      </c>
      <c r="CIJ426" s="84" t="s">
        <v>258</v>
      </c>
      <c r="CIK426" s="84" t="s">
        <v>258</v>
      </c>
      <c r="CIL426" s="84" t="s">
        <v>258</v>
      </c>
      <c r="CIM426" s="84" t="s">
        <v>258</v>
      </c>
      <c r="CIN426" s="84" t="s">
        <v>258</v>
      </c>
      <c r="CIO426" s="84" t="s">
        <v>258</v>
      </c>
      <c r="CIP426" s="84" t="s">
        <v>258</v>
      </c>
      <c r="CIQ426" s="84" t="s">
        <v>258</v>
      </c>
      <c r="CIR426" s="84" t="s">
        <v>258</v>
      </c>
      <c r="CIS426" s="84" t="s">
        <v>258</v>
      </c>
      <c r="CIT426" s="84" t="s">
        <v>258</v>
      </c>
      <c r="CIU426" s="84" t="s">
        <v>258</v>
      </c>
      <c r="CIV426" s="84" t="s">
        <v>258</v>
      </c>
      <c r="CIW426" s="84" t="s">
        <v>258</v>
      </c>
      <c r="CIX426" s="84" t="s">
        <v>258</v>
      </c>
      <c r="CIY426" s="84" t="s">
        <v>258</v>
      </c>
      <c r="CIZ426" s="84" t="s">
        <v>258</v>
      </c>
      <c r="CJA426" s="84" t="s">
        <v>258</v>
      </c>
      <c r="CJB426" s="84" t="s">
        <v>258</v>
      </c>
      <c r="CJC426" s="84" t="s">
        <v>258</v>
      </c>
      <c r="CJD426" s="84" t="s">
        <v>258</v>
      </c>
      <c r="CJE426" s="84" t="s">
        <v>258</v>
      </c>
      <c r="CJF426" s="84" t="s">
        <v>258</v>
      </c>
      <c r="CJG426" s="84" t="s">
        <v>258</v>
      </c>
      <c r="CJH426" s="84" t="s">
        <v>258</v>
      </c>
      <c r="CJI426" s="84" t="s">
        <v>258</v>
      </c>
      <c r="CJJ426" s="84" t="s">
        <v>258</v>
      </c>
      <c r="CJK426" s="84" t="s">
        <v>258</v>
      </c>
      <c r="CJL426" s="84" t="s">
        <v>258</v>
      </c>
      <c r="CJM426" s="84" t="s">
        <v>258</v>
      </c>
      <c r="CJN426" s="84" t="s">
        <v>258</v>
      </c>
      <c r="CJO426" s="84" t="s">
        <v>258</v>
      </c>
      <c r="CJP426" s="84" t="s">
        <v>258</v>
      </c>
      <c r="CJQ426" s="84" t="s">
        <v>258</v>
      </c>
      <c r="CJR426" s="84" t="s">
        <v>258</v>
      </c>
      <c r="CJS426" s="84" t="s">
        <v>258</v>
      </c>
      <c r="CJT426" s="84" t="s">
        <v>258</v>
      </c>
      <c r="CJU426" s="84" t="s">
        <v>258</v>
      </c>
      <c r="CJV426" s="84" t="s">
        <v>258</v>
      </c>
      <c r="CJW426" s="84" t="s">
        <v>258</v>
      </c>
      <c r="CJX426" s="84" t="s">
        <v>258</v>
      </c>
      <c r="CJY426" s="84" t="s">
        <v>258</v>
      </c>
      <c r="CJZ426" s="84" t="s">
        <v>258</v>
      </c>
      <c r="CKA426" s="84" t="s">
        <v>258</v>
      </c>
      <c r="CKB426" s="84" t="s">
        <v>258</v>
      </c>
      <c r="CKC426" s="84" t="s">
        <v>258</v>
      </c>
      <c r="CKD426" s="84" t="s">
        <v>258</v>
      </c>
      <c r="CKE426" s="84" t="s">
        <v>258</v>
      </c>
      <c r="CKF426" s="84" t="s">
        <v>258</v>
      </c>
      <c r="CKG426" s="84" t="s">
        <v>258</v>
      </c>
      <c r="CKH426" s="84" t="s">
        <v>258</v>
      </c>
      <c r="CKI426" s="84" t="s">
        <v>258</v>
      </c>
      <c r="CKJ426" s="84" t="s">
        <v>258</v>
      </c>
      <c r="CKK426" s="84" t="s">
        <v>258</v>
      </c>
      <c r="CKL426" s="84" t="s">
        <v>258</v>
      </c>
      <c r="CKM426" s="84" t="s">
        <v>258</v>
      </c>
      <c r="CKN426" s="84" t="s">
        <v>258</v>
      </c>
      <c r="CKO426" s="84" t="s">
        <v>258</v>
      </c>
      <c r="CKP426" s="84" t="s">
        <v>258</v>
      </c>
      <c r="CKQ426" s="84" t="s">
        <v>258</v>
      </c>
      <c r="CKR426" s="84" t="s">
        <v>258</v>
      </c>
      <c r="CKS426" s="84" t="s">
        <v>258</v>
      </c>
      <c r="CKT426" s="84" t="s">
        <v>258</v>
      </c>
      <c r="CKU426" s="84" t="s">
        <v>258</v>
      </c>
      <c r="CKV426" s="84" t="s">
        <v>258</v>
      </c>
      <c r="CKW426" s="84" t="s">
        <v>258</v>
      </c>
      <c r="CKX426" s="84" t="s">
        <v>258</v>
      </c>
      <c r="CKY426" s="84" t="s">
        <v>258</v>
      </c>
      <c r="CKZ426" s="84" t="s">
        <v>258</v>
      </c>
      <c r="CLA426" s="84" t="s">
        <v>258</v>
      </c>
      <c r="CLB426" s="84" t="s">
        <v>258</v>
      </c>
      <c r="CLC426" s="84" t="s">
        <v>258</v>
      </c>
      <c r="CLD426" s="84" t="s">
        <v>258</v>
      </c>
      <c r="CLE426" s="84" t="s">
        <v>258</v>
      </c>
      <c r="CLF426" s="84" t="s">
        <v>258</v>
      </c>
      <c r="CLG426" s="84" t="s">
        <v>258</v>
      </c>
      <c r="CLH426" s="84" t="s">
        <v>258</v>
      </c>
      <c r="CLI426" s="84" t="s">
        <v>258</v>
      </c>
      <c r="CLJ426" s="84" t="s">
        <v>258</v>
      </c>
      <c r="CLK426" s="84" t="s">
        <v>258</v>
      </c>
      <c r="CLL426" s="84" t="s">
        <v>258</v>
      </c>
      <c r="CLM426" s="84" t="s">
        <v>258</v>
      </c>
      <c r="CLN426" s="84" t="s">
        <v>258</v>
      </c>
      <c r="CLO426" s="84" t="s">
        <v>258</v>
      </c>
      <c r="CLP426" s="84" t="s">
        <v>258</v>
      </c>
      <c r="CLQ426" s="84" t="s">
        <v>258</v>
      </c>
      <c r="CLR426" s="84" t="s">
        <v>258</v>
      </c>
      <c r="CLS426" s="84" t="s">
        <v>258</v>
      </c>
      <c r="CLT426" s="84" t="s">
        <v>258</v>
      </c>
      <c r="CLU426" s="84" t="s">
        <v>258</v>
      </c>
      <c r="CLV426" s="84" t="s">
        <v>258</v>
      </c>
      <c r="CLW426" s="84" t="s">
        <v>258</v>
      </c>
      <c r="CLX426" s="84" t="s">
        <v>258</v>
      </c>
      <c r="CLY426" s="84" t="s">
        <v>258</v>
      </c>
      <c r="CLZ426" s="84" t="s">
        <v>258</v>
      </c>
      <c r="CMA426" s="84" t="s">
        <v>258</v>
      </c>
      <c r="CMB426" s="84" t="s">
        <v>258</v>
      </c>
      <c r="CMC426" s="84" t="s">
        <v>258</v>
      </c>
      <c r="CMD426" s="84" t="s">
        <v>258</v>
      </c>
      <c r="CME426" s="84" t="s">
        <v>258</v>
      </c>
      <c r="CMF426" s="84" t="s">
        <v>258</v>
      </c>
      <c r="CMG426" s="84" t="s">
        <v>258</v>
      </c>
      <c r="CMH426" s="84" t="s">
        <v>258</v>
      </c>
      <c r="CMI426" s="84" t="s">
        <v>258</v>
      </c>
      <c r="CMJ426" s="84" t="s">
        <v>258</v>
      </c>
      <c r="CMK426" s="84" t="s">
        <v>258</v>
      </c>
      <c r="CML426" s="84" t="s">
        <v>258</v>
      </c>
      <c r="CMM426" s="84" t="s">
        <v>258</v>
      </c>
      <c r="CMN426" s="84" t="s">
        <v>258</v>
      </c>
      <c r="CMO426" s="84" t="s">
        <v>258</v>
      </c>
      <c r="CMP426" s="84" t="s">
        <v>258</v>
      </c>
      <c r="CMQ426" s="84" t="s">
        <v>258</v>
      </c>
      <c r="CMR426" s="84" t="s">
        <v>258</v>
      </c>
      <c r="CMS426" s="84" t="s">
        <v>258</v>
      </c>
      <c r="CMT426" s="84" t="s">
        <v>258</v>
      </c>
      <c r="CMU426" s="84" t="s">
        <v>258</v>
      </c>
      <c r="CMV426" s="84" t="s">
        <v>258</v>
      </c>
      <c r="CMW426" s="84" t="s">
        <v>258</v>
      </c>
      <c r="CMX426" s="84" t="s">
        <v>258</v>
      </c>
      <c r="CMY426" s="84" t="s">
        <v>258</v>
      </c>
      <c r="CMZ426" s="84" t="s">
        <v>258</v>
      </c>
      <c r="CNA426" s="84" t="s">
        <v>258</v>
      </c>
      <c r="CNB426" s="84" t="s">
        <v>258</v>
      </c>
      <c r="CNC426" s="84" t="s">
        <v>258</v>
      </c>
      <c r="CND426" s="84" t="s">
        <v>258</v>
      </c>
      <c r="CNE426" s="84" t="s">
        <v>258</v>
      </c>
      <c r="CNF426" s="84" t="s">
        <v>258</v>
      </c>
      <c r="CNG426" s="84" t="s">
        <v>258</v>
      </c>
      <c r="CNH426" s="84" t="s">
        <v>258</v>
      </c>
      <c r="CNI426" s="84" t="s">
        <v>258</v>
      </c>
      <c r="CNJ426" s="84" t="s">
        <v>258</v>
      </c>
      <c r="CNK426" s="84" t="s">
        <v>258</v>
      </c>
      <c r="CNL426" s="84" t="s">
        <v>258</v>
      </c>
      <c r="CNM426" s="84" t="s">
        <v>258</v>
      </c>
      <c r="CNN426" s="84" t="s">
        <v>258</v>
      </c>
      <c r="CNO426" s="84" t="s">
        <v>258</v>
      </c>
      <c r="CNP426" s="84" t="s">
        <v>258</v>
      </c>
      <c r="CNQ426" s="84" t="s">
        <v>258</v>
      </c>
      <c r="CNR426" s="84" t="s">
        <v>258</v>
      </c>
      <c r="CNS426" s="84" t="s">
        <v>258</v>
      </c>
      <c r="CNT426" s="84" t="s">
        <v>258</v>
      </c>
      <c r="CNU426" s="84" t="s">
        <v>258</v>
      </c>
      <c r="CNV426" s="84" t="s">
        <v>258</v>
      </c>
      <c r="CNW426" s="84" t="s">
        <v>258</v>
      </c>
      <c r="CNX426" s="84" t="s">
        <v>258</v>
      </c>
      <c r="CNY426" s="84" t="s">
        <v>258</v>
      </c>
      <c r="CNZ426" s="84" t="s">
        <v>258</v>
      </c>
      <c r="COA426" s="84" t="s">
        <v>258</v>
      </c>
      <c r="COB426" s="84" t="s">
        <v>258</v>
      </c>
      <c r="COC426" s="84" t="s">
        <v>258</v>
      </c>
      <c r="COD426" s="84" t="s">
        <v>258</v>
      </c>
      <c r="COE426" s="84" t="s">
        <v>258</v>
      </c>
      <c r="COF426" s="84" t="s">
        <v>258</v>
      </c>
      <c r="COG426" s="84" t="s">
        <v>258</v>
      </c>
      <c r="COH426" s="84" t="s">
        <v>258</v>
      </c>
      <c r="COI426" s="84" t="s">
        <v>258</v>
      </c>
      <c r="COJ426" s="84" t="s">
        <v>258</v>
      </c>
      <c r="COK426" s="84" t="s">
        <v>258</v>
      </c>
      <c r="COL426" s="84" t="s">
        <v>258</v>
      </c>
      <c r="COM426" s="84" t="s">
        <v>258</v>
      </c>
      <c r="CON426" s="84" t="s">
        <v>258</v>
      </c>
      <c r="COO426" s="84" t="s">
        <v>258</v>
      </c>
      <c r="COP426" s="84" t="s">
        <v>258</v>
      </c>
      <c r="COQ426" s="84" t="s">
        <v>258</v>
      </c>
      <c r="COR426" s="84" t="s">
        <v>258</v>
      </c>
      <c r="COS426" s="84" t="s">
        <v>258</v>
      </c>
      <c r="COT426" s="84" t="s">
        <v>258</v>
      </c>
      <c r="COU426" s="84" t="s">
        <v>258</v>
      </c>
      <c r="COV426" s="84" t="s">
        <v>258</v>
      </c>
      <c r="COW426" s="84" t="s">
        <v>258</v>
      </c>
      <c r="COX426" s="84" t="s">
        <v>258</v>
      </c>
      <c r="COY426" s="84" t="s">
        <v>258</v>
      </c>
      <c r="COZ426" s="84" t="s">
        <v>258</v>
      </c>
      <c r="CPA426" s="84" t="s">
        <v>258</v>
      </c>
      <c r="CPB426" s="84" t="s">
        <v>258</v>
      </c>
      <c r="CPC426" s="84" t="s">
        <v>258</v>
      </c>
      <c r="CPD426" s="84" t="s">
        <v>258</v>
      </c>
      <c r="CPE426" s="84" t="s">
        <v>258</v>
      </c>
      <c r="CPF426" s="84" t="s">
        <v>258</v>
      </c>
      <c r="CPG426" s="84" t="s">
        <v>258</v>
      </c>
      <c r="CPH426" s="84" t="s">
        <v>258</v>
      </c>
      <c r="CPI426" s="84" t="s">
        <v>258</v>
      </c>
      <c r="CPJ426" s="84" t="s">
        <v>258</v>
      </c>
      <c r="CPK426" s="84" t="s">
        <v>258</v>
      </c>
      <c r="CPL426" s="84" t="s">
        <v>258</v>
      </c>
      <c r="CPM426" s="84" t="s">
        <v>258</v>
      </c>
      <c r="CPN426" s="84" t="s">
        <v>258</v>
      </c>
      <c r="CPO426" s="84" t="s">
        <v>258</v>
      </c>
      <c r="CPP426" s="84" t="s">
        <v>258</v>
      </c>
      <c r="CPQ426" s="84" t="s">
        <v>258</v>
      </c>
      <c r="CPR426" s="84" t="s">
        <v>258</v>
      </c>
      <c r="CPS426" s="84" t="s">
        <v>258</v>
      </c>
      <c r="CPT426" s="84" t="s">
        <v>258</v>
      </c>
      <c r="CPU426" s="84" t="s">
        <v>258</v>
      </c>
      <c r="CPV426" s="84" t="s">
        <v>258</v>
      </c>
      <c r="CPW426" s="84" t="s">
        <v>258</v>
      </c>
      <c r="CPX426" s="84" t="s">
        <v>258</v>
      </c>
      <c r="CPY426" s="84" t="s">
        <v>258</v>
      </c>
      <c r="CPZ426" s="84" t="s">
        <v>258</v>
      </c>
      <c r="CQA426" s="84" t="s">
        <v>258</v>
      </c>
      <c r="CQB426" s="84" t="s">
        <v>258</v>
      </c>
      <c r="CQC426" s="84" t="s">
        <v>258</v>
      </c>
      <c r="CQD426" s="84" t="s">
        <v>258</v>
      </c>
      <c r="CQE426" s="84" t="s">
        <v>258</v>
      </c>
      <c r="CQF426" s="84" t="s">
        <v>258</v>
      </c>
      <c r="CQG426" s="84" t="s">
        <v>258</v>
      </c>
      <c r="CQH426" s="84" t="s">
        <v>258</v>
      </c>
      <c r="CQI426" s="84" t="s">
        <v>258</v>
      </c>
      <c r="CQJ426" s="84" t="s">
        <v>258</v>
      </c>
      <c r="CQK426" s="84" t="s">
        <v>258</v>
      </c>
      <c r="CQL426" s="84" t="s">
        <v>258</v>
      </c>
      <c r="CQM426" s="84" t="s">
        <v>258</v>
      </c>
      <c r="CQN426" s="84" t="s">
        <v>258</v>
      </c>
      <c r="CQO426" s="84" t="s">
        <v>258</v>
      </c>
      <c r="CQP426" s="84" t="s">
        <v>258</v>
      </c>
      <c r="CQQ426" s="84" t="s">
        <v>258</v>
      </c>
      <c r="CQR426" s="84" t="s">
        <v>258</v>
      </c>
      <c r="CQS426" s="84" t="s">
        <v>258</v>
      </c>
      <c r="CQT426" s="84" t="s">
        <v>258</v>
      </c>
      <c r="CQU426" s="84" t="s">
        <v>258</v>
      </c>
      <c r="CQV426" s="84" t="s">
        <v>258</v>
      </c>
      <c r="CQW426" s="84" t="s">
        <v>258</v>
      </c>
      <c r="CQX426" s="84" t="s">
        <v>258</v>
      </c>
      <c r="CQY426" s="84" t="s">
        <v>258</v>
      </c>
      <c r="CQZ426" s="84" t="s">
        <v>258</v>
      </c>
      <c r="CRA426" s="84" t="s">
        <v>258</v>
      </c>
      <c r="CRB426" s="84" t="s">
        <v>258</v>
      </c>
      <c r="CRC426" s="84" t="s">
        <v>258</v>
      </c>
      <c r="CRD426" s="84" t="s">
        <v>258</v>
      </c>
      <c r="CRE426" s="84" t="s">
        <v>258</v>
      </c>
      <c r="CRF426" s="84" t="s">
        <v>258</v>
      </c>
      <c r="CRG426" s="84" t="s">
        <v>258</v>
      </c>
      <c r="CRH426" s="84" t="s">
        <v>258</v>
      </c>
      <c r="CRI426" s="84" t="s">
        <v>258</v>
      </c>
      <c r="CRJ426" s="84" t="s">
        <v>258</v>
      </c>
      <c r="CRK426" s="84" t="s">
        <v>258</v>
      </c>
      <c r="CRL426" s="84" t="s">
        <v>258</v>
      </c>
      <c r="CRM426" s="84" t="s">
        <v>258</v>
      </c>
      <c r="CRN426" s="84" t="s">
        <v>258</v>
      </c>
      <c r="CRO426" s="84" t="s">
        <v>258</v>
      </c>
      <c r="CRP426" s="84" t="s">
        <v>258</v>
      </c>
      <c r="CRQ426" s="84" t="s">
        <v>258</v>
      </c>
      <c r="CRR426" s="84" t="s">
        <v>258</v>
      </c>
      <c r="CRS426" s="84" t="s">
        <v>258</v>
      </c>
      <c r="CRT426" s="84" t="s">
        <v>258</v>
      </c>
      <c r="CRU426" s="84" t="s">
        <v>258</v>
      </c>
      <c r="CRV426" s="84" t="s">
        <v>258</v>
      </c>
      <c r="CRW426" s="84" t="s">
        <v>258</v>
      </c>
      <c r="CRX426" s="84" t="s">
        <v>258</v>
      </c>
      <c r="CRY426" s="84" t="s">
        <v>258</v>
      </c>
      <c r="CRZ426" s="84" t="s">
        <v>258</v>
      </c>
      <c r="CSA426" s="84" t="s">
        <v>258</v>
      </c>
      <c r="CSB426" s="84" t="s">
        <v>258</v>
      </c>
      <c r="CSC426" s="84" t="s">
        <v>258</v>
      </c>
      <c r="CSD426" s="84" t="s">
        <v>258</v>
      </c>
      <c r="CSE426" s="84" t="s">
        <v>258</v>
      </c>
      <c r="CSF426" s="84" t="s">
        <v>258</v>
      </c>
      <c r="CSG426" s="84" t="s">
        <v>258</v>
      </c>
      <c r="CSH426" s="84" t="s">
        <v>258</v>
      </c>
      <c r="CSI426" s="84" t="s">
        <v>258</v>
      </c>
      <c r="CSJ426" s="84" t="s">
        <v>258</v>
      </c>
      <c r="CSK426" s="84" t="s">
        <v>258</v>
      </c>
      <c r="CSL426" s="84" t="s">
        <v>258</v>
      </c>
      <c r="CSM426" s="84" t="s">
        <v>258</v>
      </c>
      <c r="CSN426" s="84" t="s">
        <v>258</v>
      </c>
      <c r="CSO426" s="84" t="s">
        <v>258</v>
      </c>
      <c r="CSP426" s="84" t="s">
        <v>258</v>
      </c>
      <c r="CSQ426" s="84" t="s">
        <v>258</v>
      </c>
      <c r="CSR426" s="84" t="s">
        <v>258</v>
      </c>
      <c r="CSS426" s="84" t="s">
        <v>258</v>
      </c>
      <c r="CST426" s="84" t="s">
        <v>258</v>
      </c>
      <c r="CSU426" s="84" t="s">
        <v>258</v>
      </c>
      <c r="CSV426" s="84" t="s">
        <v>258</v>
      </c>
      <c r="CSW426" s="84" t="s">
        <v>258</v>
      </c>
      <c r="CSX426" s="84" t="s">
        <v>258</v>
      </c>
      <c r="CSY426" s="84" t="s">
        <v>258</v>
      </c>
      <c r="CSZ426" s="84" t="s">
        <v>258</v>
      </c>
      <c r="CTA426" s="84" t="s">
        <v>258</v>
      </c>
      <c r="CTB426" s="84" t="s">
        <v>258</v>
      </c>
      <c r="CTC426" s="84" t="s">
        <v>258</v>
      </c>
      <c r="CTD426" s="84" t="s">
        <v>258</v>
      </c>
      <c r="CTE426" s="84" t="s">
        <v>258</v>
      </c>
      <c r="CTF426" s="84" t="s">
        <v>258</v>
      </c>
      <c r="CTG426" s="84" t="s">
        <v>258</v>
      </c>
      <c r="CTH426" s="84" t="s">
        <v>258</v>
      </c>
      <c r="CTI426" s="84" t="s">
        <v>258</v>
      </c>
      <c r="CTJ426" s="84" t="s">
        <v>258</v>
      </c>
      <c r="CTK426" s="84" t="s">
        <v>258</v>
      </c>
      <c r="CTL426" s="84" t="s">
        <v>258</v>
      </c>
      <c r="CTM426" s="84" t="s">
        <v>258</v>
      </c>
      <c r="CTN426" s="84" t="s">
        <v>258</v>
      </c>
      <c r="CTO426" s="84" t="s">
        <v>258</v>
      </c>
      <c r="CTP426" s="84" t="s">
        <v>258</v>
      </c>
      <c r="CTQ426" s="84" t="s">
        <v>258</v>
      </c>
      <c r="CTR426" s="84" t="s">
        <v>258</v>
      </c>
      <c r="CTS426" s="84" t="s">
        <v>258</v>
      </c>
      <c r="CTT426" s="84" t="s">
        <v>258</v>
      </c>
      <c r="CTU426" s="84" t="s">
        <v>258</v>
      </c>
      <c r="CTV426" s="84" t="s">
        <v>258</v>
      </c>
      <c r="CTW426" s="84" t="s">
        <v>258</v>
      </c>
      <c r="CTX426" s="84" t="s">
        <v>258</v>
      </c>
      <c r="CTY426" s="84" t="s">
        <v>258</v>
      </c>
      <c r="CTZ426" s="84" t="s">
        <v>258</v>
      </c>
      <c r="CUA426" s="84" t="s">
        <v>258</v>
      </c>
      <c r="CUB426" s="84" t="s">
        <v>258</v>
      </c>
      <c r="CUC426" s="84" t="s">
        <v>258</v>
      </c>
      <c r="CUD426" s="84" t="s">
        <v>258</v>
      </c>
      <c r="CUE426" s="84" t="s">
        <v>258</v>
      </c>
      <c r="CUF426" s="84" t="s">
        <v>258</v>
      </c>
      <c r="CUG426" s="84" t="s">
        <v>258</v>
      </c>
      <c r="CUH426" s="84" t="s">
        <v>258</v>
      </c>
      <c r="CUI426" s="84" t="s">
        <v>258</v>
      </c>
      <c r="CUJ426" s="84" t="s">
        <v>258</v>
      </c>
      <c r="CUK426" s="84" t="s">
        <v>258</v>
      </c>
      <c r="CUL426" s="84" t="s">
        <v>258</v>
      </c>
      <c r="CUM426" s="84" t="s">
        <v>258</v>
      </c>
      <c r="CUN426" s="84" t="s">
        <v>258</v>
      </c>
      <c r="CUO426" s="84" t="s">
        <v>258</v>
      </c>
      <c r="CUP426" s="84" t="s">
        <v>258</v>
      </c>
      <c r="CUQ426" s="84" t="s">
        <v>258</v>
      </c>
      <c r="CUR426" s="84" t="s">
        <v>258</v>
      </c>
      <c r="CUS426" s="84" t="s">
        <v>258</v>
      </c>
      <c r="CUT426" s="84" t="s">
        <v>258</v>
      </c>
      <c r="CUU426" s="84" t="s">
        <v>258</v>
      </c>
      <c r="CUV426" s="84" t="s">
        <v>258</v>
      </c>
      <c r="CUW426" s="84" t="s">
        <v>258</v>
      </c>
      <c r="CUX426" s="84" t="s">
        <v>258</v>
      </c>
      <c r="CUY426" s="84" t="s">
        <v>258</v>
      </c>
      <c r="CUZ426" s="84" t="s">
        <v>258</v>
      </c>
      <c r="CVA426" s="84" t="s">
        <v>258</v>
      </c>
      <c r="CVB426" s="84" t="s">
        <v>258</v>
      </c>
      <c r="CVC426" s="84" t="s">
        <v>258</v>
      </c>
      <c r="CVD426" s="84" t="s">
        <v>258</v>
      </c>
      <c r="CVE426" s="84" t="s">
        <v>258</v>
      </c>
      <c r="CVF426" s="84" t="s">
        <v>258</v>
      </c>
      <c r="CVG426" s="84" t="s">
        <v>258</v>
      </c>
      <c r="CVH426" s="84" t="s">
        <v>258</v>
      </c>
      <c r="CVI426" s="84" t="s">
        <v>258</v>
      </c>
      <c r="CVJ426" s="84" t="s">
        <v>258</v>
      </c>
      <c r="CVK426" s="84" t="s">
        <v>258</v>
      </c>
      <c r="CVL426" s="84" t="s">
        <v>258</v>
      </c>
      <c r="CVM426" s="84" t="s">
        <v>258</v>
      </c>
      <c r="CVN426" s="84" t="s">
        <v>258</v>
      </c>
      <c r="CVO426" s="84" t="s">
        <v>258</v>
      </c>
      <c r="CVP426" s="84" t="s">
        <v>258</v>
      </c>
      <c r="CVQ426" s="84" t="s">
        <v>258</v>
      </c>
      <c r="CVR426" s="84" t="s">
        <v>258</v>
      </c>
      <c r="CVS426" s="84" t="s">
        <v>258</v>
      </c>
      <c r="CVT426" s="84" t="s">
        <v>258</v>
      </c>
      <c r="CVU426" s="84" t="s">
        <v>258</v>
      </c>
      <c r="CVV426" s="84" t="s">
        <v>258</v>
      </c>
      <c r="CVW426" s="84" t="s">
        <v>258</v>
      </c>
      <c r="CVX426" s="84" t="s">
        <v>258</v>
      </c>
      <c r="CVY426" s="84" t="s">
        <v>258</v>
      </c>
      <c r="CVZ426" s="84" t="s">
        <v>258</v>
      </c>
      <c r="CWA426" s="84" t="s">
        <v>258</v>
      </c>
      <c r="CWB426" s="84" t="s">
        <v>258</v>
      </c>
      <c r="CWC426" s="84" t="s">
        <v>258</v>
      </c>
      <c r="CWD426" s="84" t="s">
        <v>258</v>
      </c>
      <c r="CWE426" s="84" t="s">
        <v>258</v>
      </c>
      <c r="CWF426" s="84" t="s">
        <v>258</v>
      </c>
      <c r="CWG426" s="84" t="s">
        <v>258</v>
      </c>
      <c r="CWH426" s="84" t="s">
        <v>258</v>
      </c>
      <c r="CWI426" s="84" t="s">
        <v>258</v>
      </c>
      <c r="CWJ426" s="84" t="s">
        <v>258</v>
      </c>
      <c r="CWK426" s="84" t="s">
        <v>258</v>
      </c>
      <c r="CWL426" s="84" t="s">
        <v>258</v>
      </c>
      <c r="CWM426" s="84" t="s">
        <v>258</v>
      </c>
      <c r="CWN426" s="84" t="s">
        <v>258</v>
      </c>
      <c r="CWO426" s="84" t="s">
        <v>258</v>
      </c>
      <c r="CWP426" s="84" t="s">
        <v>258</v>
      </c>
      <c r="CWQ426" s="84" t="s">
        <v>258</v>
      </c>
      <c r="CWR426" s="84" t="s">
        <v>258</v>
      </c>
      <c r="CWS426" s="84" t="s">
        <v>258</v>
      </c>
      <c r="CWT426" s="84" t="s">
        <v>258</v>
      </c>
      <c r="CWU426" s="84" t="s">
        <v>258</v>
      </c>
      <c r="CWV426" s="84" t="s">
        <v>258</v>
      </c>
      <c r="CWW426" s="84" t="s">
        <v>258</v>
      </c>
      <c r="CWX426" s="84" t="s">
        <v>258</v>
      </c>
      <c r="CWY426" s="84" t="s">
        <v>258</v>
      </c>
      <c r="CWZ426" s="84" t="s">
        <v>258</v>
      </c>
      <c r="CXA426" s="84" t="s">
        <v>258</v>
      </c>
      <c r="CXB426" s="84" t="s">
        <v>258</v>
      </c>
      <c r="CXC426" s="84" t="s">
        <v>258</v>
      </c>
      <c r="CXD426" s="84" t="s">
        <v>258</v>
      </c>
      <c r="CXE426" s="84" t="s">
        <v>258</v>
      </c>
      <c r="CXF426" s="84" t="s">
        <v>258</v>
      </c>
      <c r="CXG426" s="84" t="s">
        <v>258</v>
      </c>
      <c r="CXH426" s="84" t="s">
        <v>258</v>
      </c>
      <c r="CXI426" s="84" t="s">
        <v>258</v>
      </c>
      <c r="CXJ426" s="84" t="s">
        <v>258</v>
      </c>
      <c r="CXK426" s="84" t="s">
        <v>258</v>
      </c>
      <c r="CXL426" s="84" t="s">
        <v>258</v>
      </c>
      <c r="CXM426" s="84" t="s">
        <v>258</v>
      </c>
      <c r="CXN426" s="84" t="s">
        <v>258</v>
      </c>
      <c r="CXO426" s="84" t="s">
        <v>258</v>
      </c>
      <c r="CXP426" s="84" t="s">
        <v>258</v>
      </c>
      <c r="CXQ426" s="84" t="s">
        <v>258</v>
      </c>
      <c r="CXR426" s="84" t="s">
        <v>258</v>
      </c>
      <c r="CXS426" s="84" t="s">
        <v>258</v>
      </c>
      <c r="CXT426" s="84" t="s">
        <v>258</v>
      </c>
      <c r="CXU426" s="84" t="s">
        <v>258</v>
      </c>
      <c r="CXV426" s="84" t="s">
        <v>258</v>
      </c>
      <c r="CXW426" s="84" t="s">
        <v>258</v>
      </c>
      <c r="CXX426" s="84" t="s">
        <v>258</v>
      </c>
      <c r="CXY426" s="84" t="s">
        <v>258</v>
      </c>
      <c r="CXZ426" s="84" t="s">
        <v>258</v>
      </c>
      <c r="CYA426" s="84" t="s">
        <v>258</v>
      </c>
      <c r="CYB426" s="84" t="s">
        <v>258</v>
      </c>
      <c r="CYC426" s="84" t="s">
        <v>258</v>
      </c>
      <c r="CYD426" s="84" t="s">
        <v>258</v>
      </c>
      <c r="CYE426" s="84" t="s">
        <v>258</v>
      </c>
      <c r="CYF426" s="84" t="s">
        <v>258</v>
      </c>
      <c r="CYG426" s="84" t="s">
        <v>258</v>
      </c>
      <c r="CYH426" s="84" t="s">
        <v>258</v>
      </c>
      <c r="CYI426" s="84" t="s">
        <v>258</v>
      </c>
      <c r="CYJ426" s="84" t="s">
        <v>258</v>
      </c>
      <c r="CYK426" s="84" t="s">
        <v>258</v>
      </c>
      <c r="CYL426" s="84" t="s">
        <v>258</v>
      </c>
      <c r="CYM426" s="84" t="s">
        <v>258</v>
      </c>
      <c r="CYN426" s="84" t="s">
        <v>258</v>
      </c>
      <c r="CYO426" s="84" t="s">
        <v>258</v>
      </c>
      <c r="CYP426" s="84" t="s">
        <v>258</v>
      </c>
      <c r="CYQ426" s="84" t="s">
        <v>258</v>
      </c>
      <c r="CYR426" s="84" t="s">
        <v>258</v>
      </c>
      <c r="CYS426" s="84" t="s">
        <v>258</v>
      </c>
      <c r="CYT426" s="84" t="s">
        <v>258</v>
      </c>
      <c r="CYU426" s="84" t="s">
        <v>258</v>
      </c>
      <c r="CYV426" s="84" t="s">
        <v>258</v>
      </c>
      <c r="CYW426" s="84" t="s">
        <v>258</v>
      </c>
      <c r="CYX426" s="84" t="s">
        <v>258</v>
      </c>
      <c r="CYY426" s="84" t="s">
        <v>258</v>
      </c>
      <c r="CYZ426" s="84" t="s">
        <v>258</v>
      </c>
      <c r="CZA426" s="84" t="s">
        <v>258</v>
      </c>
      <c r="CZB426" s="84" t="s">
        <v>258</v>
      </c>
      <c r="CZC426" s="84" t="s">
        <v>258</v>
      </c>
      <c r="CZD426" s="84" t="s">
        <v>258</v>
      </c>
      <c r="CZE426" s="84" t="s">
        <v>258</v>
      </c>
      <c r="CZF426" s="84" t="s">
        <v>258</v>
      </c>
      <c r="CZG426" s="84" t="s">
        <v>258</v>
      </c>
      <c r="CZH426" s="84" t="s">
        <v>258</v>
      </c>
      <c r="CZI426" s="84" t="s">
        <v>258</v>
      </c>
      <c r="CZJ426" s="84" t="s">
        <v>258</v>
      </c>
      <c r="CZK426" s="84" t="s">
        <v>258</v>
      </c>
      <c r="CZL426" s="84" t="s">
        <v>258</v>
      </c>
      <c r="CZM426" s="84" t="s">
        <v>258</v>
      </c>
      <c r="CZN426" s="84" t="s">
        <v>258</v>
      </c>
      <c r="CZO426" s="84" t="s">
        <v>258</v>
      </c>
      <c r="CZP426" s="84" t="s">
        <v>258</v>
      </c>
      <c r="CZQ426" s="84" t="s">
        <v>258</v>
      </c>
      <c r="CZR426" s="84" t="s">
        <v>258</v>
      </c>
      <c r="CZS426" s="84" t="s">
        <v>258</v>
      </c>
      <c r="CZT426" s="84" t="s">
        <v>258</v>
      </c>
      <c r="CZU426" s="84" t="s">
        <v>258</v>
      </c>
      <c r="CZV426" s="84" t="s">
        <v>258</v>
      </c>
      <c r="CZW426" s="84" t="s">
        <v>258</v>
      </c>
      <c r="CZX426" s="84" t="s">
        <v>258</v>
      </c>
      <c r="CZY426" s="84" t="s">
        <v>258</v>
      </c>
      <c r="CZZ426" s="84" t="s">
        <v>258</v>
      </c>
      <c r="DAA426" s="84" t="s">
        <v>258</v>
      </c>
      <c r="DAB426" s="84" t="s">
        <v>258</v>
      </c>
      <c r="DAC426" s="84" t="s">
        <v>258</v>
      </c>
      <c r="DAD426" s="84" t="s">
        <v>258</v>
      </c>
      <c r="DAE426" s="84" t="s">
        <v>258</v>
      </c>
      <c r="DAF426" s="84" t="s">
        <v>258</v>
      </c>
      <c r="DAG426" s="84" t="s">
        <v>258</v>
      </c>
      <c r="DAH426" s="84" t="s">
        <v>258</v>
      </c>
      <c r="DAI426" s="84" t="s">
        <v>258</v>
      </c>
      <c r="DAJ426" s="84" t="s">
        <v>258</v>
      </c>
      <c r="DAK426" s="84" t="s">
        <v>258</v>
      </c>
      <c r="DAL426" s="84" t="s">
        <v>258</v>
      </c>
      <c r="DAM426" s="84" t="s">
        <v>258</v>
      </c>
      <c r="DAN426" s="84" t="s">
        <v>258</v>
      </c>
      <c r="DAO426" s="84" t="s">
        <v>258</v>
      </c>
      <c r="DAP426" s="84" t="s">
        <v>258</v>
      </c>
      <c r="DAQ426" s="84" t="s">
        <v>258</v>
      </c>
      <c r="DAR426" s="84" t="s">
        <v>258</v>
      </c>
      <c r="DAS426" s="84" t="s">
        <v>258</v>
      </c>
      <c r="DAT426" s="84" t="s">
        <v>258</v>
      </c>
      <c r="DAU426" s="84" t="s">
        <v>258</v>
      </c>
      <c r="DAV426" s="84" t="s">
        <v>258</v>
      </c>
      <c r="DAW426" s="84" t="s">
        <v>258</v>
      </c>
      <c r="DAX426" s="84" t="s">
        <v>258</v>
      </c>
      <c r="DAY426" s="84" t="s">
        <v>258</v>
      </c>
      <c r="DAZ426" s="84" t="s">
        <v>258</v>
      </c>
      <c r="DBA426" s="84" t="s">
        <v>258</v>
      </c>
      <c r="DBB426" s="84" t="s">
        <v>258</v>
      </c>
      <c r="DBC426" s="84" t="s">
        <v>258</v>
      </c>
      <c r="DBD426" s="84" t="s">
        <v>258</v>
      </c>
      <c r="DBE426" s="84" t="s">
        <v>258</v>
      </c>
      <c r="DBF426" s="84" t="s">
        <v>258</v>
      </c>
      <c r="DBG426" s="84" t="s">
        <v>258</v>
      </c>
      <c r="DBH426" s="84" t="s">
        <v>258</v>
      </c>
      <c r="DBI426" s="84" t="s">
        <v>258</v>
      </c>
      <c r="DBJ426" s="84" t="s">
        <v>258</v>
      </c>
      <c r="DBK426" s="84" t="s">
        <v>258</v>
      </c>
      <c r="DBL426" s="84" t="s">
        <v>258</v>
      </c>
      <c r="DBM426" s="84" t="s">
        <v>258</v>
      </c>
      <c r="DBN426" s="84" t="s">
        <v>258</v>
      </c>
      <c r="DBO426" s="84" t="s">
        <v>258</v>
      </c>
      <c r="DBP426" s="84" t="s">
        <v>258</v>
      </c>
      <c r="DBQ426" s="84" t="s">
        <v>258</v>
      </c>
      <c r="DBR426" s="84" t="s">
        <v>258</v>
      </c>
      <c r="DBS426" s="84" t="s">
        <v>258</v>
      </c>
      <c r="DBT426" s="84" t="s">
        <v>258</v>
      </c>
      <c r="DBU426" s="84" t="s">
        <v>258</v>
      </c>
      <c r="DBV426" s="84" t="s">
        <v>258</v>
      </c>
      <c r="DBW426" s="84" t="s">
        <v>258</v>
      </c>
      <c r="DBX426" s="84" t="s">
        <v>258</v>
      </c>
      <c r="DBY426" s="84" t="s">
        <v>258</v>
      </c>
      <c r="DBZ426" s="84" t="s">
        <v>258</v>
      </c>
      <c r="DCA426" s="84" t="s">
        <v>258</v>
      </c>
      <c r="DCB426" s="84" t="s">
        <v>258</v>
      </c>
      <c r="DCC426" s="84" t="s">
        <v>258</v>
      </c>
      <c r="DCD426" s="84" t="s">
        <v>258</v>
      </c>
      <c r="DCE426" s="84" t="s">
        <v>258</v>
      </c>
      <c r="DCF426" s="84" t="s">
        <v>258</v>
      </c>
      <c r="DCG426" s="84" t="s">
        <v>258</v>
      </c>
      <c r="DCH426" s="84" t="s">
        <v>258</v>
      </c>
      <c r="DCI426" s="84" t="s">
        <v>258</v>
      </c>
      <c r="DCJ426" s="84" t="s">
        <v>258</v>
      </c>
      <c r="DCK426" s="84" t="s">
        <v>258</v>
      </c>
      <c r="DCL426" s="84" t="s">
        <v>258</v>
      </c>
      <c r="DCM426" s="84" t="s">
        <v>258</v>
      </c>
      <c r="DCN426" s="84" t="s">
        <v>258</v>
      </c>
      <c r="DCO426" s="84" t="s">
        <v>258</v>
      </c>
      <c r="DCP426" s="84" t="s">
        <v>258</v>
      </c>
      <c r="DCQ426" s="84" t="s">
        <v>258</v>
      </c>
      <c r="DCR426" s="84" t="s">
        <v>258</v>
      </c>
      <c r="DCS426" s="84" t="s">
        <v>258</v>
      </c>
      <c r="DCT426" s="84" t="s">
        <v>258</v>
      </c>
      <c r="DCU426" s="84" t="s">
        <v>258</v>
      </c>
      <c r="DCV426" s="84" t="s">
        <v>258</v>
      </c>
      <c r="DCW426" s="84" t="s">
        <v>258</v>
      </c>
      <c r="DCX426" s="84" t="s">
        <v>258</v>
      </c>
      <c r="DCY426" s="84" t="s">
        <v>258</v>
      </c>
      <c r="DCZ426" s="84" t="s">
        <v>258</v>
      </c>
      <c r="DDA426" s="84" t="s">
        <v>258</v>
      </c>
      <c r="DDB426" s="84" t="s">
        <v>258</v>
      </c>
      <c r="DDC426" s="84" t="s">
        <v>258</v>
      </c>
      <c r="DDD426" s="84" t="s">
        <v>258</v>
      </c>
      <c r="DDE426" s="84" t="s">
        <v>258</v>
      </c>
      <c r="DDF426" s="84" t="s">
        <v>258</v>
      </c>
      <c r="DDG426" s="84" t="s">
        <v>258</v>
      </c>
      <c r="DDH426" s="84" t="s">
        <v>258</v>
      </c>
      <c r="DDI426" s="84" t="s">
        <v>258</v>
      </c>
      <c r="DDJ426" s="84" t="s">
        <v>258</v>
      </c>
      <c r="DDK426" s="84" t="s">
        <v>258</v>
      </c>
      <c r="DDL426" s="84" t="s">
        <v>258</v>
      </c>
      <c r="DDM426" s="84" t="s">
        <v>258</v>
      </c>
      <c r="DDN426" s="84" t="s">
        <v>258</v>
      </c>
      <c r="DDO426" s="84" t="s">
        <v>258</v>
      </c>
      <c r="DDP426" s="84" t="s">
        <v>258</v>
      </c>
      <c r="DDQ426" s="84" t="s">
        <v>258</v>
      </c>
      <c r="DDR426" s="84" t="s">
        <v>258</v>
      </c>
      <c r="DDS426" s="84" t="s">
        <v>258</v>
      </c>
      <c r="DDT426" s="84" t="s">
        <v>258</v>
      </c>
      <c r="DDU426" s="84" t="s">
        <v>258</v>
      </c>
      <c r="DDV426" s="84" t="s">
        <v>258</v>
      </c>
      <c r="DDW426" s="84" t="s">
        <v>258</v>
      </c>
      <c r="DDX426" s="84" t="s">
        <v>258</v>
      </c>
      <c r="DDY426" s="84" t="s">
        <v>258</v>
      </c>
      <c r="DDZ426" s="84" t="s">
        <v>258</v>
      </c>
      <c r="DEA426" s="84" t="s">
        <v>258</v>
      </c>
      <c r="DEB426" s="84" t="s">
        <v>258</v>
      </c>
      <c r="DEC426" s="84" t="s">
        <v>258</v>
      </c>
      <c r="DED426" s="84" t="s">
        <v>258</v>
      </c>
      <c r="DEE426" s="84" t="s">
        <v>258</v>
      </c>
      <c r="DEF426" s="84" t="s">
        <v>258</v>
      </c>
      <c r="DEG426" s="84" t="s">
        <v>258</v>
      </c>
      <c r="DEH426" s="84" t="s">
        <v>258</v>
      </c>
      <c r="DEI426" s="84" t="s">
        <v>258</v>
      </c>
      <c r="DEJ426" s="84" t="s">
        <v>258</v>
      </c>
      <c r="DEK426" s="84" t="s">
        <v>258</v>
      </c>
      <c r="DEL426" s="84" t="s">
        <v>258</v>
      </c>
      <c r="DEM426" s="84" t="s">
        <v>258</v>
      </c>
      <c r="DEN426" s="84" t="s">
        <v>258</v>
      </c>
      <c r="DEO426" s="84" t="s">
        <v>258</v>
      </c>
      <c r="DEP426" s="84" t="s">
        <v>258</v>
      </c>
      <c r="DEQ426" s="84" t="s">
        <v>258</v>
      </c>
      <c r="DER426" s="84" t="s">
        <v>258</v>
      </c>
      <c r="DES426" s="84" t="s">
        <v>258</v>
      </c>
      <c r="DET426" s="84" t="s">
        <v>258</v>
      </c>
      <c r="DEU426" s="84" t="s">
        <v>258</v>
      </c>
      <c r="DEV426" s="84" t="s">
        <v>258</v>
      </c>
      <c r="DEW426" s="84" t="s">
        <v>258</v>
      </c>
      <c r="DEX426" s="84" t="s">
        <v>258</v>
      </c>
      <c r="DEY426" s="84" t="s">
        <v>258</v>
      </c>
      <c r="DEZ426" s="84" t="s">
        <v>258</v>
      </c>
      <c r="DFA426" s="84" t="s">
        <v>258</v>
      </c>
      <c r="DFB426" s="84" t="s">
        <v>258</v>
      </c>
      <c r="DFC426" s="84" t="s">
        <v>258</v>
      </c>
      <c r="DFD426" s="84" t="s">
        <v>258</v>
      </c>
      <c r="DFE426" s="84" t="s">
        <v>258</v>
      </c>
      <c r="DFF426" s="84" t="s">
        <v>258</v>
      </c>
      <c r="DFG426" s="84" t="s">
        <v>258</v>
      </c>
      <c r="DFH426" s="84" t="s">
        <v>258</v>
      </c>
      <c r="DFI426" s="84" t="s">
        <v>258</v>
      </c>
      <c r="DFJ426" s="84" t="s">
        <v>258</v>
      </c>
      <c r="DFK426" s="84" t="s">
        <v>258</v>
      </c>
      <c r="DFL426" s="84" t="s">
        <v>258</v>
      </c>
      <c r="DFM426" s="84" t="s">
        <v>258</v>
      </c>
      <c r="DFN426" s="84" t="s">
        <v>258</v>
      </c>
      <c r="DFO426" s="84" t="s">
        <v>258</v>
      </c>
      <c r="DFP426" s="84" t="s">
        <v>258</v>
      </c>
      <c r="DFQ426" s="84" t="s">
        <v>258</v>
      </c>
      <c r="DFR426" s="84" t="s">
        <v>258</v>
      </c>
      <c r="DFS426" s="84" t="s">
        <v>258</v>
      </c>
      <c r="DFT426" s="84" t="s">
        <v>258</v>
      </c>
      <c r="DFU426" s="84" t="s">
        <v>258</v>
      </c>
      <c r="DFV426" s="84" t="s">
        <v>258</v>
      </c>
      <c r="DFW426" s="84" t="s">
        <v>258</v>
      </c>
      <c r="DFX426" s="84" t="s">
        <v>258</v>
      </c>
      <c r="DFY426" s="84" t="s">
        <v>258</v>
      </c>
      <c r="DFZ426" s="84" t="s">
        <v>258</v>
      </c>
      <c r="DGA426" s="84" t="s">
        <v>258</v>
      </c>
      <c r="DGB426" s="84" t="s">
        <v>258</v>
      </c>
      <c r="DGC426" s="84" t="s">
        <v>258</v>
      </c>
      <c r="DGD426" s="84" t="s">
        <v>258</v>
      </c>
      <c r="DGE426" s="84" t="s">
        <v>258</v>
      </c>
      <c r="DGF426" s="84" t="s">
        <v>258</v>
      </c>
      <c r="DGG426" s="84" t="s">
        <v>258</v>
      </c>
      <c r="DGH426" s="84" t="s">
        <v>258</v>
      </c>
      <c r="DGI426" s="84" t="s">
        <v>258</v>
      </c>
      <c r="DGJ426" s="84" t="s">
        <v>258</v>
      </c>
      <c r="DGK426" s="84" t="s">
        <v>258</v>
      </c>
      <c r="DGL426" s="84" t="s">
        <v>258</v>
      </c>
      <c r="DGM426" s="84" t="s">
        <v>258</v>
      </c>
      <c r="DGN426" s="84" t="s">
        <v>258</v>
      </c>
      <c r="DGO426" s="84" t="s">
        <v>258</v>
      </c>
      <c r="DGP426" s="84" t="s">
        <v>258</v>
      </c>
      <c r="DGQ426" s="84" t="s">
        <v>258</v>
      </c>
      <c r="DGR426" s="84" t="s">
        <v>258</v>
      </c>
      <c r="DGS426" s="84" t="s">
        <v>258</v>
      </c>
      <c r="DGT426" s="84" t="s">
        <v>258</v>
      </c>
      <c r="DGU426" s="84" t="s">
        <v>258</v>
      </c>
      <c r="DGV426" s="84" t="s">
        <v>258</v>
      </c>
      <c r="DGW426" s="84" t="s">
        <v>258</v>
      </c>
      <c r="DGX426" s="84" t="s">
        <v>258</v>
      </c>
      <c r="DGY426" s="84" t="s">
        <v>258</v>
      </c>
      <c r="DGZ426" s="84" t="s">
        <v>258</v>
      </c>
      <c r="DHA426" s="84" t="s">
        <v>258</v>
      </c>
      <c r="DHB426" s="84" t="s">
        <v>258</v>
      </c>
      <c r="DHC426" s="84" t="s">
        <v>258</v>
      </c>
      <c r="DHD426" s="84" t="s">
        <v>258</v>
      </c>
      <c r="DHE426" s="84" t="s">
        <v>258</v>
      </c>
      <c r="DHF426" s="84" t="s">
        <v>258</v>
      </c>
      <c r="DHG426" s="84" t="s">
        <v>258</v>
      </c>
      <c r="DHH426" s="84" t="s">
        <v>258</v>
      </c>
      <c r="DHI426" s="84" t="s">
        <v>258</v>
      </c>
      <c r="DHJ426" s="84" t="s">
        <v>258</v>
      </c>
      <c r="DHK426" s="84" t="s">
        <v>258</v>
      </c>
      <c r="DHL426" s="84" t="s">
        <v>258</v>
      </c>
      <c r="DHM426" s="84" t="s">
        <v>258</v>
      </c>
      <c r="DHN426" s="84" t="s">
        <v>258</v>
      </c>
      <c r="DHO426" s="84" t="s">
        <v>258</v>
      </c>
      <c r="DHP426" s="84" t="s">
        <v>258</v>
      </c>
      <c r="DHQ426" s="84" t="s">
        <v>258</v>
      </c>
      <c r="DHR426" s="84" t="s">
        <v>258</v>
      </c>
      <c r="DHS426" s="84" t="s">
        <v>258</v>
      </c>
      <c r="DHT426" s="84" t="s">
        <v>258</v>
      </c>
      <c r="DHU426" s="84" t="s">
        <v>258</v>
      </c>
      <c r="DHV426" s="84" t="s">
        <v>258</v>
      </c>
      <c r="DHW426" s="84" t="s">
        <v>258</v>
      </c>
      <c r="DHX426" s="84" t="s">
        <v>258</v>
      </c>
      <c r="DHY426" s="84" t="s">
        <v>258</v>
      </c>
      <c r="DHZ426" s="84" t="s">
        <v>258</v>
      </c>
      <c r="DIA426" s="84" t="s">
        <v>258</v>
      </c>
      <c r="DIB426" s="84" t="s">
        <v>258</v>
      </c>
      <c r="DIC426" s="84" t="s">
        <v>258</v>
      </c>
      <c r="DID426" s="84" t="s">
        <v>258</v>
      </c>
      <c r="DIE426" s="84" t="s">
        <v>258</v>
      </c>
      <c r="DIF426" s="84" t="s">
        <v>258</v>
      </c>
      <c r="DIG426" s="84" t="s">
        <v>258</v>
      </c>
      <c r="DIH426" s="84" t="s">
        <v>258</v>
      </c>
      <c r="DII426" s="84" t="s">
        <v>258</v>
      </c>
      <c r="DIJ426" s="84" t="s">
        <v>258</v>
      </c>
      <c r="DIK426" s="84" t="s">
        <v>258</v>
      </c>
      <c r="DIL426" s="84" t="s">
        <v>258</v>
      </c>
      <c r="DIM426" s="84" t="s">
        <v>258</v>
      </c>
      <c r="DIN426" s="84" t="s">
        <v>258</v>
      </c>
      <c r="DIO426" s="84" t="s">
        <v>258</v>
      </c>
      <c r="DIP426" s="84" t="s">
        <v>258</v>
      </c>
      <c r="DIQ426" s="84" t="s">
        <v>258</v>
      </c>
      <c r="DIR426" s="84" t="s">
        <v>258</v>
      </c>
      <c r="DIS426" s="84" t="s">
        <v>258</v>
      </c>
      <c r="DIT426" s="84" t="s">
        <v>258</v>
      </c>
      <c r="DIU426" s="84" t="s">
        <v>258</v>
      </c>
      <c r="DIV426" s="84" t="s">
        <v>258</v>
      </c>
      <c r="DIW426" s="84" t="s">
        <v>258</v>
      </c>
      <c r="DIX426" s="84" t="s">
        <v>258</v>
      </c>
      <c r="DIY426" s="84" t="s">
        <v>258</v>
      </c>
      <c r="DIZ426" s="84" t="s">
        <v>258</v>
      </c>
      <c r="DJA426" s="84" t="s">
        <v>258</v>
      </c>
      <c r="DJB426" s="84" t="s">
        <v>258</v>
      </c>
      <c r="DJC426" s="84" t="s">
        <v>258</v>
      </c>
      <c r="DJD426" s="84" t="s">
        <v>258</v>
      </c>
      <c r="DJE426" s="84" t="s">
        <v>258</v>
      </c>
      <c r="DJF426" s="84" t="s">
        <v>258</v>
      </c>
      <c r="DJG426" s="84" t="s">
        <v>258</v>
      </c>
      <c r="DJH426" s="84" t="s">
        <v>258</v>
      </c>
      <c r="DJI426" s="84" t="s">
        <v>258</v>
      </c>
      <c r="DJJ426" s="84" t="s">
        <v>258</v>
      </c>
      <c r="DJK426" s="84" t="s">
        <v>258</v>
      </c>
      <c r="DJL426" s="84" t="s">
        <v>258</v>
      </c>
      <c r="DJM426" s="84" t="s">
        <v>258</v>
      </c>
      <c r="DJN426" s="84" t="s">
        <v>258</v>
      </c>
      <c r="DJO426" s="84" t="s">
        <v>258</v>
      </c>
      <c r="DJP426" s="84" t="s">
        <v>258</v>
      </c>
      <c r="DJQ426" s="84" t="s">
        <v>258</v>
      </c>
      <c r="DJR426" s="84" t="s">
        <v>258</v>
      </c>
      <c r="DJS426" s="84" t="s">
        <v>258</v>
      </c>
      <c r="DJT426" s="84" t="s">
        <v>258</v>
      </c>
      <c r="DJU426" s="84" t="s">
        <v>258</v>
      </c>
      <c r="DJV426" s="84" t="s">
        <v>258</v>
      </c>
      <c r="DJW426" s="84" t="s">
        <v>258</v>
      </c>
      <c r="DJX426" s="84" t="s">
        <v>258</v>
      </c>
      <c r="DJY426" s="84" t="s">
        <v>258</v>
      </c>
      <c r="DJZ426" s="84" t="s">
        <v>258</v>
      </c>
      <c r="DKA426" s="84" t="s">
        <v>258</v>
      </c>
      <c r="DKB426" s="84" t="s">
        <v>258</v>
      </c>
      <c r="DKC426" s="84" t="s">
        <v>258</v>
      </c>
      <c r="DKD426" s="84" t="s">
        <v>258</v>
      </c>
      <c r="DKE426" s="84" t="s">
        <v>258</v>
      </c>
      <c r="DKF426" s="84" t="s">
        <v>258</v>
      </c>
      <c r="DKG426" s="84" t="s">
        <v>258</v>
      </c>
      <c r="DKH426" s="84" t="s">
        <v>258</v>
      </c>
      <c r="DKI426" s="84" t="s">
        <v>258</v>
      </c>
      <c r="DKJ426" s="84" t="s">
        <v>258</v>
      </c>
      <c r="DKK426" s="84" t="s">
        <v>258</v>
      </c>
      <c r="DKL426" s="84" t="s">
        <v>258</v>
      </c>
      <c r="DKM426" s="84" t="s">
        <v>258</v>
      </c>
      <c r="DKN426" s="84" t="s">
        <v>258</v>
      </c>
      <c r="DKO426" s="84" t="s">
        <v>258</v>
      </c>
      <c r="DKP426" s="84" t="s">
        <v>258</v>
      </c>
      <c r="DKQ426" s="84" t="s">
        <v>258</v>
      </c>
      <c r="DKR426" s="84" t="s">
        <v>258</v>
      </c>
      <c r="DKS426" s="84" t="s">
        <v>258</v>
      </c>
      <c r="DKT426" s="84" t="s">
        <v>258</v>
      </c>
      <c r="DKU426" s="84" t="s">
        <v>258</v>
      </c>
      <c r="DKV426" s="84" t="s">
        <v>258</v>
      </c>
      <c r="DKW426" s="84" t="s">
        <v>258</v>
      </c>
      <c r="DKX426" s="84" t="s">
        <v>258</v>
      </c>
      <c r="DKY426" s="84" t="s">
        <v>258</v>
      </c>
      <c r="DKZ426" s="84" t="s">
        <v>258</v>
      </c>
      <c r="DLA426" s="84" t="s">
        <v>258</v>
      </c>
      <c r="DLB426" s="84" t="s">
        <v>258</v>
      </c>
      <c r="DLC426" s="84" t="s">
        <v>258</v>
      </c>
      <c r="DLD426" s="84" t="s">
        <v>258</v>
      </c>
      <c r="DLE426" s="84" t="s">
        <v>258</v>
      </c>
      <c r="DLF426" s="84" t="s">
        <v>258</v>
      </c>
      <c r="DLG426" s="84" t="s">
        <v>258</v>
      </c>
      <c r="DLH426" s="84" t="s">
        <v>258</v>
      </c>
      <c r="DLI426" s="84" t="s">
        <v>258</v>
      </c>
      <c r="DLJ426" s="84" t="s">
        <v>258</v>
      </c>
      <c r="DLK426" s="84" t="s">
        <v>258</v>
      </c>
      <c r="DLL426" s="84" t="s">
        <v>258</v>
      </c>
      <c r="DLM426" s="84" t="s">
        <v>258</v>
      </c>
      <c r="DLN426" s="84" t="s">
        <v>258</v>
      </c>
      <c r="DLO426" s="84" t="s">
        <v>258</v>
      </c>
      <c r="DLP426" s="84" t="s">
        <v>258</v>
      </c>
      <c r="DLQ426" s="84" t="s">
        <v>258</v>
      </c>
      <c r="DLR426" s="84" t="s">
        <v>258</v>
      </c>
      <c r="DLS426" s="84" t="s">
        <v>258</v>
      </c>
      <c r="DLT426" s="84" t="s">
        <v>258</v>
      </c>
      <c r="DLU426" s="84" t="s">
        <v>258</v>
      </c>
      <c r="DLV426" s="84" t="s">
        <v>258</v>
      </c>
      <c r="DLW426" s="84" t="s">
        <v>258</v>
      </c>
      <c r="DLX426" s="84" t="s">
        <v>258</v>
      </c>
      <c r="DLY426" s="84" t="s">
        <v>258</v>
      </c>
      <c r="DLZ426" s="84" t="s">
        <v>258</v>
      </c>
      <c r="DMA426" s="84" t="s">
        <v>258</v>
      </c>
      <c r="DMB426" s="84" t="s">
        <v>258</v>
      </c>
      <c r="DMC426" s="84" t="s">
        <v>258</v>
      </c>
      <c r="DMD426" s="84" t="s">
        <v>258</v>
      </c>
      <c r="DME426" s="84" t="s">
        <v>258</v>
      </c>
      <c r="DMF426" s="84" t="s">
        <v>258</v>
      </c>
      <c r="DMG426" s="84" t="s">
        <v>258</v>
      </c>
      <c r="DMH426" s="84" t="s">
        <v>258</v>
      </c>
      <c r="DMI426" s="84" t="s">
        <v>258</v>
      </c>
      <c r="DMJ426" s="84" t="s">
        <v>258</v>
      </c>
      <c r="DMK426" s="84" t="s">
        <v>258</v>
      </c>
      <c r="DML426" s="84" t="s">
        <v>258</v>
      </c>
      <c r="DMM426" s="84" t="s">
        <v>258</v>
      </c>
      <c r="DMN426" s="84" t="s">
        <v>258</v>
      </c>
      <c r="DMO426" s="84" t="s">
        <v>258</v>
      </c>
      <c r="DMP426" s="84" t="s">
        <v>258</v>
      </c>
      <c r="DMQ426" s="84" t="s">
        <v>258</v>
      </c>
      <c r="DMR426" s="84" t="s">
        <v>258</v>
      </c>
      <c r="DMS426" s="84" t="s">
        <v>258</v>
      </c>
      <c r="DMT426" s="84" t="s">
        <v>258</v>
      </c>
      <c r="DMU426" s="84" t="s">
        <v>258</v>
      </c>
      <c r="DMV426" s="84" t="s">
        <v>258</v>
      </c>
      <c r="DMW426" s="84" t="s">
        <v>258</v>
      </c>
      <c r="DMX426" s="84" t="s">
        <v>258</v>
      </c>
      <c r="DMY426" s="84" t="s">
        <v>258</v>
      </c>
      <c r="DMZ426" s="84" t="s">
        <v>258</v>
      </c>
      <c r="DNA426" s="84" t="s">
        <v>258</v>
      </c>
      <c r="DNB426" s="84" t="s">
        <v>258</v>
      </c>
      <c r="DNC426" s="84" t="s">
        <v>258</v>
      </c>
      <c r="DND426" s="84" t="s">
        <v>258</v>
      </c>
      <c r="DNE426" s="84" t="s">
        <v>258</v>
      </c>
      <c r="DNF426" s="84" t="s">
        <v>258</v>
      </c>
      <c r="DNG426" s="84" t="s">
        <v>258</v>
      </c>
      <c r="DNH426" s="84" t="s">
        <v>258</v>
      </c>
      <c r="DNI426" s="84" t="s">
        <v>258</v>
      </c>
      <c r="DNJ426" s="84" t="s">
        <v>258</v>
      </c>
      <c r="DNK426" s="84" t="s">
        <v>258</v>
      </c>
      <c r="DNL426" s="84" t="s">
        <v>258</v>
      </c>
      <c r="DNM426" s="84" t="s">
        <v>258</v>
      </c>
      <c r="DNN426" s="84" t="s">
        <v>258</v>
      </c>
      <c r="DNO426" s="84" t="s">
        <v>258</v>
      </c>
      <c r="DNP426" s="84" t="s">
        <v>258</v>
      </c>
      <c r="DNQ426" s="84" t="s">
        <v>258</v>
      </c>
      <c r="DNR426" s="84" t="s">
        <v>258</v>
      </c>
      <c r="DNS426" s="84" t="s">
        <v>258</v>
      </c>
      <c r="DNT426" s="84" t="s">
        <v>258</v>
      </c>
      <c r="DNU426" s="84" t="s">
        <v>258</v>
      </c>
      <c r="DNV426" s="84" t="s">
        <v>258</v>
      </c>
      <c r="DNW426" s="84" t="s">
        <v>258</v>
      </c>
      <c r="DNX426" s="84" t="s">
        <v>258</v>
      </c>
      <c r="DNY426" s="84" t="s">
        <v>258</v>
      </c>
      <c r="DNZ426" s="84" t="s">
        <v>258</v>
      </c>
      <c r="DOA426" s="84" t="s">
        <v>258</v>
      </c>
      <c r="DOB426" s="84" t="s">
        <v>258</v>
      </c>
      <c r="DOC426" s="84" t="s">
        <v>258</v>
      </c>
      <c r="DOD426" s="84" t="s">
        <v>258</v>
      </c>
      <c r="DOE426" s="84" t="s">
        <v>258</v>
      </c>
      <c r="DOF426" s="84" t="s">
        <v>258</v>
      </c>
      <c r="DOG426" s="84" t="s">
        <v>258</v>
      </c>
      <c r="DOH426" s="84" t="s">
        <v>258</v>
      </c>
      <c r="DOI426" s="84" t="s">
        <v>258</v>
      </c>
      <c r="DOJ426" s="84" t="s">
        <v>258</v>
      </c>
      <c r="DOK426" s="84" t="s">
        <v>258</v>
      </c>
      <c r="DOL426" s="84" t="s">
        <v>258</v>
      </c>
      <c r="DOM426" s="84" t="s">
        <v>258</v>
      </c>
      <c r="DON426" s="84" t="s">
        <v>258</v>
      </c>
      <c r="DOO426" s="84" t="s">
        <v>258</v>
      </c>
      <c r="DOP426" s="84" t="s">
        <v>258</v>
      </c>
      <c r="DOQ426" s="84" t="s">
        <v>258</v>
      </c>
      <c r="DOR426" s="84" t="s">
        <v>258</v>
      </c>
      <c r="DOS426" s="84" t="s">
        <v>258</v>
      </c>
      <c r="DOT426" s="84" t="s">
        <v>258</v>
      </c>
      <c r="DOU426" s="84" t="s">
        <v>258</v>
      </c>
      <c r="DOV426" s="84" t="s">
        <v>258</v>
      </c>
      <c r="DOW426" s="84" t="s">
        <v>258</v>
      </c>
      <c r="DOX426" s="84" t="s">
        <v>258</v>
      </c>
      <c r="DOY426" s="84" t="s">
        <v>258</v>
      </c>
      <c r="DOZ426" s="84" t="s">
        <v>258</v>
      </c>
      <c r="DPA426" s="84" t="s">
        <v>258</v>
      </c>
      <c r="DPB426" s="84" t="s">
        <v>258</v>
      </c>
      <c r="DPC426" s="84" t="s">
        <v>258</v>
      </c>
      <c r="DPD426" s="84" t="s">
        <v>258</v>
      </c>
      <c r="DPE426" s="84" t="s">
        <v>258</v>
      </c>
      <c r="DPF426" s="84" t="s">
        <v>258</v>
      </c>
      <c r="DPG426" s="84" t="s">
        <v>258</v>
      </c>
      <c r="DPH426" s="84" t="s">
        <v>258</v>
      </c>
      <c r="DPI426" s="84" t="s">
        <v>258</v>
      </c>
      <c r="DPJ426" s="84" t="s">
        <v>258</v>
      </c>
      <c r="DPK426" s="84" t="s">
        <v>258</v>
      </c>
      <c r="DPL426" s="84" t="s">
        <v>258</v>
      </c>
      <c r="DPM426" s="84" t="s">
        <v>258</v>
      </c>
      <c r="DPN426" s="84" t="s">
        <v>258</v>
      </c>
      <c r="DPO426" s="84" t="s">
        <v>258</v>
      </c>
      <c r="DPP426" s="84" t="s">
        <v>258</v>
      </c>
      <c r="DPQ426" s="84" t="s">
        <v>258</v>
      </c>
      <c r="DPR426" s="84" t="s">
        <v>258</v>
      </c>
      <c r="DPS426" s="84" t="s">
        <v>258</v>
      </c>
      <c r="DPT426" s="84" t="s">
        <v>258</v>
      </c>
      <c r="DPU426" s="84" t="s">
        <v>258</v>
      </c>
      <c r="DPV426" s="84" t="s">
        <v>258</v>
      </c>
      <c r="DPW426" s="84" t="s">
        <v>258</v>
      </c>
      <c r="DPX426" s="84" t="s">
        <v>258</v>
      </c>
      <c r="DPY426" s="84" t="s">
        <v>258</v>
      </c>
      <c r="DPZ426" s="84" t="s">
        <v>258</v>
      </c>
      <c r="DQA426" s="84" t="s">
        <v>258</v>
      </c>
      <c r="DQB426" s="84" t="s">
        <v>258</v>
      </c>
      <c r="DQC426" s="84" t="s">
        <v>258</v>
      </c>
      <c r="DQD426" s="84" t="s">
        <v>258</v>
      </c>
      <c r="DQE426" s="84" t="s">
        <v>258</v>
      </c>
      <c r="DQF426" s="84" t="s">
        <v>258</v>
      </c>
      <c r="DQG426" s="84" t="s">
        <v>258</v>
      </c>
      <c r="DQH426" s="84" t="s">
        <v>258</v>
      </c>
      <c r="DQI426" s="84" t="s">
        <v>258</v>
      </c>
      <c r="DQJ426" s="84" t="s">
        <v>258</v>
      </c>
      <c r="DQK426" s="84" t="s">
        <v>258</v>
      </c>
      <c r="DQL426" s="84" t="s">
        <v>258</v>
      </c>
      <c r="DQM426" s="84" t="s">
        <v>258</v>
      </c>
      <c r="DQN426" s="84" t="s">
        <v>258</v>
      </c>
      <c r="DQO426" s="84" t="s">
        <v>258</v>
      </c>
      <c r="DQP426" s="84" t="s">
        <v>258</v>
      </c>
      <c r="DQQ426" s="84" t="s">
        <v>258</v>
      </c>
      <c r="DQR426" s="84" t="s">
        <v>258</v>
      </c>
      <c r="DQS426" s="84" t="s">
        <v>258</v>
      </c>
      <c r="DQT426" s="84" t="s">
        <v>258</v>
      </c>
      <c r="DQU426" s="84" t="s">
        <v>258</v>
      </c>
      <c r="DQV426" s="84" t="s">
        <v>258</v>
      </c>
      <c r="DQW426" s="84" t="s">
        <v>258</v>
      </c>
      <c r="DQX426" s="84" t="s">
        <v>258</v>
      </c>
      <c r="DQY426" s="84" t="s">
        <v>258</v>
      </c>
      <c r="DQZ426" s="84" t="s">
        <v>258</v>
      </c>
      <c r="DRA426" s="84" t="s">
        <v>258</v>
      </c>
      <c r="DRB426" s="84" t="s">
        <v>258</v>
      </c>
      <c r="DRC426" s="84" t="s">
        <v>258</v>
      </c>
      <c r="DRD426" s="84" t="s">
        <v>258</v>
      </c>
      <c r="DRE426" s="84" t="s">
        <v>258</v>
      </c>
      <c r="DRF426" s="84" t="s">
        <v>258</v>
      </c>
      <c r="DRG426" s="84" t="s">
        <v>258</v>
      </c>
      <c r="DRH426" s="84" t="s">
        <v>258</v>
      </c>
      <c r="DRI426" s="84" t="s">
        <v>258</v>
      </c>
      <c r="DRJ426" s="84" t="s">
        <v>258</v>
      </c>
      <c r="DRK426" s="84" t="s">
        <v>258</v>
      </c>
      <c r="DRL426" s="84" t="s">
        <v>258</v>
      </c>
      <c r="DRM426" s="84" t="s">
        <v>258</v>
      </c>
      <c r="DRN426" s="84" t="s">
        <v>258</v>
      </c>
      <c r="DRO426" s="84" t="s">
        <v>258</v>
      </c>
      <c r="DRP426" s="84" t="s">
        <v>258</v>
      </c>
      <c r="DRQ426" s="84" t="s">
        <v>258</v>
      </c>
      <c r="DRR426" s="84" t="s">
        <v>258</v>
      </c>
      <c r="DRS426" s="84" t="s">
        <v>258</v>
      </c>
      <c r="DRT426" s="84" t="s">
        <v>258</v>
      </c>
      <c r="DRU426" s="84" t="s">
        <v>258</v>
      </c>
      <c r="DRV426" s="84" t="s">
        <v>258</v>
      </c>
      <c r="DRW426" s="84" t="s">
        <v>258</v>
      </c>
      <c r="DRX426" s="84" t="s">
        <v>258</v>
      </c>
      <c r="DRY426" s="84" t="s">
        <v>258</v>
      </c>
      <c r="DRZ426" s="84" t="s">
        <v>258</v>
      </c>
      <c r="DSA426" s="84" t="s">
        <v>258</v>
      </c>
      <c r="DSB426" s="84" t="s">
        <v>258</v>
      </c>
      <c r="DSC426" s="84" t="s">
        <v>258</v>
      </c>
      <c r="DSD426" s="84" t="s">
        <v>258</v>
      </c>
      <c r="DSE426" s="84" t="s">
        <v>258</v>
      </c>
      <c r="DSF426" s="84" t="s">
        <v>258</v>
      </c>
      <c r="DSG426" s="84" t="s">
        <v>258</v>
      </c>
      <c r="DSH426" s="84" t="s">
        <v>258</v>
      </c>
      <c r="DSI426" s="84" t="s">
        <v>258</v>
      </c>
      <c r="DSJ426" s="84" t="s">
        <v>258</v>
      </c>
      <c r="DSK426" s="84" t="s">
        <v>258</v>
      </c>
      <c r="DSL426" s="84" t="s">
        <v>258</v>
      </c>
      <c r="DSM426" s="84" t="s">
        <v>258</v>
      </c>
      <c r="DSN426" s="84" t="s">
        <v>258</v>
      </c>
      <c r="DSO426" s="84" t="s">
        <v>258</v>
      </c>
      <c r="DSP426" s="84" t="s">
        <v>258</v>
      </c>
      <c r="DSQ426" s="84" t="s">
        <v>258</v>
      </c>
      <c r="DSR426" s="84" t="s">
        <v>258</v>
      </c>
      <c r="DSS426" s="84" t="s">
        <v>258</v>
      </c>
      <c r="DST426" s="84" t="s">
        <v>258</v>
      </c>
      <c r="DSU426" s="84" t="s">
        <v>258</v>
      </c>
      <c r="DSV426" s="84" t="s">
        <v>258</v>
      </c>
      <c r="DSW426" s="84" t="s">
        <v>258</v>
      </c>
      <c r="DSX426" s="84" t="s">
        <v>258</v>
      </c>
      <c r="DSY426" s="84" t="s">
        <v>258</v>
      </c>
      <c r="DSZ426" s="84" t="s">
        <v>258</v>
      </c>
      <c r="DTA426" s="84" t="s">
        <v>258</v>
      </c>
      <c r="DTB426" s="84" t="s">
        <v>258</v>
      </c>
      <c r="DTC426" s="84" t="s">
        <v>258</v>
      </c>
      <c r="DTD426" s="84" t="s">
        <v>258</v>
      </c>
      <c r="DTE426" s="84" t="s">
        <v>258</v>
      </c>
      <c r="DTF426" s="84" t="s">
        <v>258</v>
      </c>
      <c r="DTG426" s="84" t="s">
        <v>258</v>
      </c>
      <c r="DTH426" s="84" t="s">
        <v>258</v>
      </c>
      <c r="DTI426" s="84" t="s">
        <v>258</v>
      </c>
      <c r="DTJ426" s="84" t="s">
        <v>258</v>
      </c>
      <c r="DTK426" s="84" t="s">
        <v>258</v>
      </c>
      <c r="DTL426" s="84" t="s">
        <v>258</v>
      </c>
      <c r="DTM426" s="84" t="s">
        <v>258</v>
      </c>
      <c r="DTN426" s="84" t="s">
        <v>258</v>
      </c>
      <c r="DTO426" s="84" t="s">
        <v>258</v>
      </c>
      <c r="DTP426" s="84" t="s">
        <v>258</v>
      </c>
      <c r="DTQ426" s="84" t="s">
        <v>258</v>
      </c>
      <c r="DTR426" s="84" t="s">
        <v>258</v>
      </c>
      <c r="DTS426" s="84" t="s">
        <v>258</v>
      </c>
      <c r="DTT426" s="84" t="s">
        <v>258</v>
      </c>
      <c r="DTU426" s="84" t="s">
        <v>258</v>
      </c>
      <c r="DTV426" s="84" t="s">
        <v>258</v>
      </c>
      <c r="DTW426" s="84" t="s">
        <v>258</v>
      </c>
      <c r="DTX426" s="84" t="s">
        <v>258</v>
      </c>
      <c r="DTY426" s="84" t="s">
        <v>258</v>
      </c>
      <c r="DTZ426" s="84" t="s">
        <v>258</v>
      </c>
      <c r="DUA426" s="84" t="s">
        <v>258</v>
      </c>
      <c r="DUB426" s="84" t="s">
        <v>258</v>
      </c>
      <c r="DUC426" s="84" t="s">
        <v>258</v>
      </c>
      <c r="DUD426" s="84" t="s">
        <v>258</v>
      </c>
      <c r="DUE426" s="84" t="s">
        <v>258</v>
      </c>
      <c r="DUF426" s="84" t="s">
        <v>258</v>
      </c>
      <c r="DUG426" s="84" t="s">
        <v>258</v>
      </c>
      <c r="DUH426" s="84" t="s">
        <v>258</v>
      </c>
      <c r="DUI426" s="84" t="s">
        <v>258</v>
      </c>
      <c r="DUJ426" s="84" t="s">
        <v>258</v>
      </c>
      <c r="DUK426" s="84" t="s">
        <v>258</v>
      </c>
      <c r="DUL426" s="84" t="s">
        <v>258</v>
      </c>
      <c r="DUM426" s="84" t="s">
        <v>258</v>
      </c>
      <c r="DUN426" s="84" t="s">
        <v>258</v>
      </c>
      <c r="DUO426" s="84" t="s">
        <v>258</v>
      </c>
      <c r="DUP426" s="84" t="s">
        <v>258</v>
      </c>
      <c r="DUQ426" s="84" t="s">
        <v>258</v>
      </c>
      <c r="DUR426" s="84" t="s">
        <v>258</v>
      </c>
      <c r="DUS426" s="84" t="s">
        <v>258</v>
      </c>
      <c r="DUT426" s="84" t="s">
        <v>258</v>
      </c>
      <c r="DUU426" s="84" t="s">
        <v>258</v>
      </c>
      <c r="DUV426" s="84" t="s">
        <v>258</v>
      </c>
      <c r="DUW426" s="84" t="s">
        <v>258</v>
      </c>
      <c r="DUX426" s="84" t="s">
        <v>258</v>
      </c>
      <c r="DUY426" s="84" t="s">
        <v>258</v>
      </c>
      <c r="DUZ426" s="84" t="s">
        <v>258</v>
      </c>
      <c r="DVA426" s="84" t="s">
        <v>258</v>
      </c>
      <c r="DVB426" s="84" t="s">
        <v>258</v>
      </c>
      <c r="DVC426" s="84" t="s">
        <v>258</v>
      </c>
      <c r="DVD426" s="84" t="s">
        <v>258</v>
      </c>
      <c r="DVE426" s="84" t="s">
        <v>258</v>
      </c>
      <c r="DVF426" s="84" t="s">
        <v>258</v>
      </c>
      <c r="DVG426" s="84" t="s">
        <v>258</v>
      </c>
      <c r="DVH426" s="84" t="s">
        <v>258</v>
      </c>
      <c r="DVI426" s="84" t="s">
        <v>258</v>
      </c>
      <c r="DVJ426" s="84" t="s">
        <v>258</v>
      </c>
      <c r="DVK426" s="84" t="s">
        <v>258</v>
      </c>
      <c r="DVL426" s="84" t="s">
        <v>258</v>
      </c>
      <c r="DVM426" s="84" t="s">
        <v>258</v>
      </c>
      <c r="DVN426" s="84" t="s">
        <v>258</v>
      </c>
      <c r="DVO426" s="84" t="s">
        <v>258</v>
      </c>
      <c r="DVP426" s="84" t="s">
        <v>258</v>
      </c>
      <c r="DVQ426" s="84" t="s">
        <v>258</v>
      </c>
      <c r="DVR426" s="84" t="s">
        <v>258</v>
      </c>
      <c r="DVS426" s="84" t="s">
        <v>258</v>
      </c>
      <c r="DVT426" s="84" t="s">
        <v>258</v>
      </c>
      <c r="DVU426" s="84" t="s">
        <v>258</v>
      </c>
      <c r="DVV426" s="84" t="s">
        <v>258</v>
      </c>
      <c r="DVW426" s="84" t="s">
        <v>258</v>
      </c>
      <c r="DVX426" s="84" t="s">
        <v>258</v>
      </c>
      <c r="DVY426" s="84" t="s">
        <v>258</v>
      </c>
      <c r="DVZ426" s="84" t="s">
        <v>258</v>
      </c>
      <c r="DWA426" s="84" t="s">
        <v>258</v>
      </c>
      <c r="DWB426" s="84" t="s">
        <v>258</v>
      </c>
      <c r="DWC426" s="84" t="s">
        <v>258</v>
      </c>
      <c r="DWD426" s="84" t="s">
        <v>258</v>
      </c>
      <c r="DWE426" s="84" t="s">
        <v>258</v>
      </c>
      <c r="DWF426" s="84" t="s">
        <v>258</v>
      </c>
      <c r="DWG426" s="84" t="s">
        <v>258</v>
      </c>
      <c r="DWH426" s="84" t="s">
        <v>258</v>
      </c>
      <c r="DWI426" s="84" t="s">
        <v>258</v>
      </c>
      <c r="DWJ426" s="84" t="s">
        <v>258</v>
      </c>
      <c r="DWK426" s="84" t="s">
        <v>258</v>
      </c>
      <c r="DWL426" s="84" t="s">
        <v>258</v>
      </c>
      <c r="DWM426" s="84" t="s">
        <v>258</v>
      </c>
      <c r="DWN426" s="84" t="s">
        <v>258</v>
      </c>
      <c r="DWO426" s="84" t="s">
        <v>258</v>
      </c>
      <c r="DWP426" s="84" t="s">
        <v>258</v>
      </c>
      <c r="DWQ426" s="84" t="s">
        <v>258</v>
      </c>
      <c r="DWR426" s="84" t="s">
        <v>258</v>
      </c>
      <c r="DWS426" s="84" t="s">
        <v>258</v>
      </c>
      <c r="DWT426" s="84" t="s">
        <v>258</v>
      </c>
      <c r="DWU426" s="84" t="s">
        <v>258</v>
      </c>
      <c r="DWV426" s="84" t="s">
        <v>258</v>
      </c>
      <c r="DWW426" s="84" t="s">
        <v>258</v>
      </c>
      <c r="DWX426" s="84" t="s">
        <v>258</v>
      </c>
      <c r="DWY426" s="84" t="s">
        <v>258</v>
      </c>
      <c r="DWZ426" s="84" t="s">
        <v>258</v>
      </c>
      <c r="DXA426" s="84" t="s">
        <v>258</v>
      </c>
      <c r="DXB426" s="84" t="s">
        <v>258</v>
      </c>
      <c r="DXC426" s="84" t="s">
        <v>258</v>
      </c>
      <c r="DXD426" s="84" t="s">
        <v>258</v>
      </c>
      <c r="DXE426" s="84" t="s">
        <v>258</v>
      </c>
      <c r="DXF426" s="84" t="s">
        <v>258</v>
      </c>
      <c r="DXG426" s="84" t="s">
        <v>258</v>
      </c>
      <c r="DXH426" s="84" t="s">
        <v>258</v>
      </c>
      <c r="DXI426" s="84" t="s">
        <v>258</v>
      </c>
      <c r="DXJ426" s="84" t="s">
        <v>258</v>
      </c>
      <c r="DXK426" s="84" t="s">
        <v>258</v>
      </c>
      <c r="DXL426" s="84" t="s">
        <v>258</v>
      </c>
      <c r="DXM426" s="84" t="s">
        <v>258</v>
      </c>
      <c r="DXN426" s="84" t="s">
        <v>258</v>
      </c>
      <c r="DXO426" s="84" t="s">
        <v>258</v>
      </c>
      <c r="DXP426" s="84" t="s">
        <v>258</v>
      </c>
      <c r="DXQ426" s="84" t="s">
        <v>258</v>
      </c>
      <c r="DXR426" s="84" t="s">
        <v>258</v>
      </c>
      <c r="DXS426" s="84" t="s">
        <v>258</v>
      </c>
      <c r="DXT426" s="84" t="s">
        <v>258</v>
      </c>
      <c r="DXU426" s="84" t="s">
        <v>258</v>
      </c>
      <c r="DXV426" s="84" t="s">
        <v>258</v>
      </c>
      <c r="DXW426" s="84" t="s">
        <v>258</v>
      </c>
      <c r="DXX426" s="84" t="s">
        <v>258</v>
      </c>
      <c r="DXY426" s="84" t="s">
        <v>258</v>
      </c>
      <c r="DXZ426" s="84" t="s">
        <v>258</v>
      </c>
      <c r="DYA426" s="84" t="s">
        <v>258</v>
      </c>
      <c r="DYB426" s="84" t="s">
        <v>258</v>
      </c>
      <c r="DYC426" s="84" t="s">
        <v>258</v>
      </c>
      <c r="DYD426" s="84" t="s">
        <v>258</v>
      </c>
      <c r="DYE426" s="84" t="s">
        <v>258</v>
      </c>
      <c r="DYF426" s="84" t="s">
        <v>258</v>
      </c>
      <c r="DYG426" s="84" t="s">
        <v>258</v>
      </c>
      <c r="DYH426" s="84" t="s">
        <v>258</v>
      </c>
      <c r="DYI426" s="84" t="s">
        <v>258</v>
      </c>
      <c r="DYJ426" s="84" t="s">
        <v>258</v>
      </c>
      <c r="DYK426" s="84" t="s">
        <v>258</v>
      </c>
      <c r="DYL426" s="84" t="s">
        <v>258</v>
      </c>
      <c r="DYM426" s="84" t="s">
        <v>258</v>
      </c>
      <c r="DYN426" s="84" t="s">
        <v>258</v>
      </c>
      <c r="DYO426" s="84" t="s">
        <v>258</v>
      </c>
      <c r="DYP426" s="84" t="s">
        <v>258</v>
      </c>
      <c r="DYQ426" s="84" t="s">
        <v>258</v>
      </c>
      <c r="DYR426" s="84" t="s">
        <v>258</v>
      </c>
      <c r="DYS426" s="84" t="s">
        <v>258</v>
      </c>
      <c r="DYT426" s="84" t="s">
        <v>258</v>
      </c>
      <c r="DYU426" s="84" t="s">
        <v>258</v>
      </c>
      <c r="DYV426" s="84" t="s">
        <v>258</v>
      </c>
      <c r="DYW426" s="84" t="s">
        <v>258</v>
      </c>
      <c r="DYX426" s="84" t="s">
        <v>258</v>
      </c>
      <c r="DYY426" s="84" t="s">
        <v>258</v>
      </c>
      <c r="DYZ426" s="84" t="s">
        <v>258</v>
      </c>
      <c r="DZA426" s="84" t="s">
        <v>258</v>
      </c>
      <c r="DZB426" s="84" t="s">
        <v>258</v>
      </c>
      <c r="DZC426" s="84" t="s">
        <v>258</v>
      </c>
      <c r="DZD426" s="84" t="s">
        <v>258</v>
      </c>
      <c r="DZE426" s="84" t="s">
        <v>258</v>
      </c>
      <c r="DZF426" s="84" t="s">
        <v>258</v>
      </c>
      <c r="DZG426" s="84" t="s">
        <v>258</v>
      </c>
      <c r="DZH426" s="84" t="s">
        <v>258</v>
      </c>
      <c r="DZI426" s="84" t="s">
        <v>258</v>
      </c>
      <c r="DZJ426" s="84" t="s">
        <v>258</v>
      </c>
      <c r="DZK426" s="84" t="s">
        <v>258</v>
      </c>
      <c r="DZL426" s="84" t="s">
        <v>258</v>
      </c>
      <c r="DZM426" s="84" t="s">
        <v>258</v>
      </c>
      <c r="DZN426" s="84" t="s">
        <v>258</v>
      </c>
      <c r="DZO426" s="84" t="s">
        <v>258</v>
      </c>
      <c r="DZP426" s="84" t="s">
        <v>258</v>
      </c>
      <c r="DZQ426" s="84" t="s">
        <v>258</v>
      </c>
      <c r="DZR426" s="84" t="s">
        <v>258</v>
      </c>
      <c r="DZS426" s="84" t="s">
        <v>258</v>
      </c>
      <c r="DZT426" s="84" t="s">
        <v>258</v>
      </c>
      <c r="DZU426" s="84" t="s">
        <v>258</v>
      </c>
      <c r="DZV426" s="84" t="s">
        <v>258</v>
      </c>
      <c r="DZW426" s="84" t="s">
        <v>258</v>
      </c>
      <c r="DZX426" s="84" t="s">
        <v>258</v>
      </c>
      <c r="DZY426" s="84" t="s">
        <v>258</v>
      </c>
      <c r="DZZ426" s="84" t="s">
        <v>258</v>
      </c>
      <c r="EAA426" s="84" t="s">
        <v>258</v>
      </c>
      <c r="EAB426" s="84" t="s">
        <v>258</v>
      </c>
      <c r="EAC426" s="84" t="s">
        <v>258</v>
      </c>
      <c r="EAD426" s="84" t="s">
        <v>258</v>
      </c>
      <c r="EAE426" s="84" t="s">
        <v>258</v>
      </c>
      <c r="EAF426" s="84" t="s">
        <v>258</v>
      </c>
      <c r="EAG426" s="84" t="s">
        <v>258</v>
      </c>
      <c r="EAH426" s="84" t="s">
        <v>258</v>
      </c>
      <c r="EAI426" s="84" t="s">
        <v>258</v>
      </c>
      <c r="EAJ426" s="84" t="s">
        <v>258</v>
      </c>
      <c r="EAK426" s="84" t="s">
        <v>258</v>
      </c>
      <c r="EAL426" s="84" t="s">
        <v>258</v>
      </c>
      <c r="EAM426" s="84" t="s">
        <v>258</v>
      </c>
      <c r="EAN426" s="84" t="s">
        <v>258</v>
      </c>
      <c r="EAO426" s="84" t="s">
        <v>258</v>
      </c>
      <c r="EAP426" s="84" t="s">
        <v>258</v>
      </c>
      <c r="EAQ426" s="84" t="s">
        <v>258</v>
      </c>
      <c r="EAR426" s="84" t="s">
        <v>258</v>
      </c>
      <c r="EAS426" s="84" t="s">
        <v>258</v>
      </c>
      <c r="EAT426" s="84" t="s">
        <v>258</v>
      </c>
      <c r="EAU426" s="84" t="s">
        <v>258</v>
      </c>
      <c r="EAV426" s="84" t="s">
        <v>258</v>
      </c>
      <c r="EAW426" s="84" t="s">
        <v>258</v>
      </c>
      <c r="EAX426" s="84" t="s">
        <v>258</v>
      </c>
      <c r="EAY426" s="84" t="s">
        <v>258</v>
      </c>
      <c r="EAZ426" s="84" t="s">
        <v>258</v>
      </c>
      <c r="EBA426" s="84" t="s">
        <v>258</v>
      </c>
      <c r="EBB426" s="84" t="s">
        <v>258</v>
      </c>
      <c r="EBC426" s="84" t="s">
        <v>258</v>
      </c>
      <c r="EBD426" s="84" t="s">
        <v>258</v>
      </c>
      <c r="EBE426" s="84" t="s">
        <v>258</v>
      </c>
      <c r="EBF426" s="84" t="s">
        <v>258</v>
      </c>
      <c r="EBG426" s="84" t="s">
        <v>258</v>
      </c>
      <c r="EBH426" s="84" t="s">
        <v>258</v>
      </c>
      <c r="EBI426" s="84" t="s">
        <v>258</v>
      </c>
      <c r="EBJ426" s="84" t="s">
        <v>258</v>
      </c>
      <c r="EBK426" s="84" t="s">
        <v>258</v>
      </c>
      <c r="EBL426" s="84" t="s">
        <v>258</v>
      </c>
      <c r="EBM426" s="84" t="s">
        <v>258</v>
      </c>
      <c r="EBN426" s="84" t="s">
        <v>258</v>
      </c>
      <c r="EBO426" s="84" t="s">
        <v>258</v>
      </c>
      <c r="EBP426" s="84" t="s">
        <v>258</v>
      </c>
      <c r="EBQ426" s="84" t="s">
        <v>258</v>
      </c>
      <c r="EBR426" s="84" t="s">
        <v>258</v>
      </c>
      <c r="EBS426" s="84" t="s">
        <v>258</v>
      </c>
      <c r="EBT426" s="84" t="s">
        <v>258</v>
      </c>
      <c r="EBU426" s="84" t="s">
        <v>258</v>
      </c>
      <c r="EBV426" s="84" t="s">
        <v>258</v>
      </c>
      <c r="EBW426" s="84" t="s">
        <v>258</v>
      </c>
      <c r="EBX426" s="84" t="s">
        <v>258</v>
      </c>
      <c r="EBY426" s="84" t="s">
        <v>258</v>
      </c>
      <c r="EBZ426" s="84" t="s">
        <v>258</v>
      </c>
      <c r="ECA426" s="84" t="s">
        <v>258</v>
      </c>
      <c r="ECB426" s="84" t="s">
        <v>258</v>
      </c>
      <c r="ECC426" s="84" t="s">
        <v>258</v>
      </c>
      <c r="ECD426" s="84" t="s">
        <v>258</v>
      </c>
      <c r="ECE426" s="84" t="s">
        <v>258</v>
      </c>
      <c r="ECF426" s="84" t="s">
        <v>258</v>
      </c>
      <c r="ECG426" s="84" t="s">
        <v>258</v>
      </c>
      <c r="ECH426" s="84" t="s">
        <v>258</v>
      </c>
      <c r="ECI426" s="84" t="s">
        <v>258</v>
      </c>
      <c r="ECJ426" s="84" t="s">
        <v>258</v>
      </c>
      <c r="ECK426" s="84" t="s">
        <v>258</v>
      </c>
      <c r="ECL426" s="84" t="s">
        <v>258</v>
      </c>
      <c r="ECM426" s="84" t="s">
        <v>258</v>
      </c>
      <c r="ECN426" s="84" t="s">
        <v>258</v>
      </c>
      <c r="ECO426" s="84" t="s">
        <v>258</v>
      </c>
      <c r="ECP426" s="84" t="s">
        <v>258</v>
      </c>
      <c r="ECQ426" s="84" t="s">
        <v>258</v>
      </c>
      <c r="ECR426" s="84" t="s">
        <v>258</v>
      </c>
      <c r="ECS426" s="84" t="s">
        <v>258</v>
      </c>
      <c r="ECT426" s="84" t="s">
        <v>258</v>
      </c>
      <c r="ECU426" s="84" t="s">
        <v>258</v>
      </c>
      <c r="ECV426" s="84" t="s">
        <v>258</v>
      </c>
      <c r="ECW426" s="84" t="s">
        <v>258</v>
      </c>
      <c r="ECX426" s="84" t="s">
        <v>258</v>
      </c>
      <c r="ECY426" s="84" t="s">
        <v>258</v>
      </c>
      <c r="ECZ426" s="84" t="s">
        <v>258</v>
      </c>
      <c r="EDA426" s="84" t="s">
        <v>258</v>
      </c>
      <c r="EDB426" s="84" t="s">
        <v>258</v>
      </c>
      <c r="EDC426" s="84" t="s">
        <v>258</v>
      </c>
      <c r="EDD426" s="84" t="s">
        <v>258</v>
      </c>
      <c r="EDE426" s="84" t="s">
        <v>258</v>
      </c>
      <c r="EDF426" s="84" t="s">
        <v>258</v>
      </c>
      <c r="EDG426" s="84" t="s">
        <v>258</v>
      </c>
      <c r="EDH426" s="84" t="s">
        <v>258</v>
      </c>
      <c r="EDI426" s="84" t="s">
        <v>258</v>
      </c>
      <c r="EDJ426" s="84" t="s">
        <v>258</v>
      </c>
      <c r="EDK426" s="84" t="s">
        <v>258</v>
      </c>
      <c r="EDL426" s="84" t="s">
        <v>258</v>
      </c>
      <c r="EDM426" s="84" t="s">
        <v>258</v>
      </c>
      <c r="EDN426" s="84" t="s">
        <v>258</v>
      </c>
      <c r="EDO426" s="84" t="s">
        <v>258</v>
      </c>
      <c r="EDP426" s="84" t="s">
        <v>258</v>
      </c>
      <c r="EDQ426" s="84" t="s">
        <v>258</v>
      </c>
      <c r="EDR426" s="84" t="s">
        <v>258</v>
      </c>
      <c r="EDS426" s="84" t="s">
        <v>258</v>
      </c>
      <c r="EDT426" s="84" t="s">
        <v>258</v>
      </c>
      <c r="EDU426" s="84" t="s">
        <v>258</v>
      </c>
      <c r="EDV426" s="84" t="s">
        <v>258</v>
      </c>
      <c r="EDW426" s="84" t="s">
        <v>258</v>
      </c>
      <c r="EDX426" s="84" t="s">
        <v>258</v>
      </c>
      <c r="EDY426" s="84" t="s">
        <v>258</v>
      </c>
      <c r="EDZ426" s="84" t="s">
        <v>258</v>
      </c>
      <c r="EEA426" s="84" t="s">
        <v>258</v>
      </c>
      <c r="EEB426" s="84" t="s">
        <v>258</v>
      </c>
      <c r="EEC426" s="84" t="s">
        <v>258</v>
      </c>
      <c r="EED426" s="84" t="s">
        <v>258</v>
      </c>
      <c r="EEE426" s="84" t="s">
        <v>258</v>
      </c>
      <c r="EEF426" s="84" t="s">
        <v>258</v>
      </c>
      <c r="EEG426" s="84" t="s">
        <v>258</v>
      </c>
      <c r="EEH426" s="84" t="s">
        <v>258</v>
      </c>
      <c r="EEI426" s="84" t="s">
        <v>258</v>
      </c>
      <c r="EEJ426" s="84" t="s">
        <v>258</v>
      </c>
      <c r="EEK426" s="84" t="s">
        <v>258</v>
      </c>
      <c r="EEL426" s="84" t="s">
        <v>258</v>
      </c>
      <c r="EEM426" s="84" t="s">
        <v>258</v>
      </c>
      <c r="EEN426" s="84" t="s">
        <v>258</v>
      </c>
      <c r="EEO426" s="84" t="s">
        <v>258</v>
      </c>
      <c r="EEP426" s="84" t="s">
        <v>258</v>
      </c>
      <c r="EEQ426" s="84" t="s">
        <v>258</v>
      </c>
      <c r="EER426" s="84" t="s">
        <v>258</v>
      </c>
      <c r="EES426" s="84" t="s">
        <v>258</v>
      </c>
      <c r="EET426" s="84" t="s">
        <v>258</v>
      </c>
      <c r="EEU426" s="84" t="s">
        <v>258</v>
      </c>
      <c r="EEV426" s="84" t="s">
        <v>258</v>
      </c>
      <c r="EEW426" s="84" t="s">
        <v>258</v>
      </c>
      <c r="EEX426" s="84" t="s">
        <v>258</v>
      </c>
      <c r="EEY426" s="84" t="s">
        <v>258</v>
      </c>
      <c r="EEZ426" s="84" t="s">
        <v>258</v>
      </c>
      <c r="EFA426" s="84" t="s">
        <v>258</v>
      </c>
      <c r="EFB426" s="84" t="s">
        <v>258</v>
      </c>
      <c r="EFC426" s="84" t="s">
        <v>258</v>
      </c>
      <c r="EFD426" s="84" t="s">
        <v>258</v>
      </c>
      <c r="EFE426" s="84" t="s">
        <v>258</v>
      </c>
      <c r="EFF426" s="84" t="s">
        <v>258</v>
      </c>
      <c r="EFG426" s="84" t="s">
        <v>258</v>
      </c>
      <c r="EFH426" s="84" t="s">
        <v>258</v>
      </c>
      <c r="EFI426" s="84" t="s">
        <v>258</v>
      </c>
      <c r="EFJ426" s="84" t="s">
        <v>258</v>
      </c>
      <c r="EFK426" s="84" t="s">
        <v>258</v>
      </c>
      <c r="EFL426" s="84" t="s">
        <v>258</v>
      </c>
      <c r="EFM426" s="84" t="s">
        <v>258</v>
      </c>
      <c r="EFN426" s="84" t="s">
        <v>258</v>
      </c>
      <c r="EFO426" s="84" t="s">
        <v>258</v>
      </c>
      <c r="EFP426" s="84" t="s">
        <v>258</v>
      </c>
      <c r="EFQ426" s="84" t="s">
        <v>258</v>
      </c>
      <c r="EFR426" s="84" t="s">
        <v>258</v>
      </c>
      <c r="EFS426" s="84" t="s">
        <v>258</v>
      </c>
      <c r="EFT426" s="84" t="s">
        <v>258</v>
      </c>
      <c r="EFU426" s="84" t="s">
        <v>258</v>
      </c>
      <c r="EFV426" s="84" t="s">
        <v>258</v>
      </c>
      <c r="EFW426" s="84" t="s">
        <v>258</v>
      </c>
      <c r="EFX426" s="84" t="s">
        <v>258</v>
      </c>
      <c r="EFY426" s="84" t="s">
        <v>258</v>
      </c>
      <c r="EFZ426" s="84" t="s">
        <v>258</v>
      </c>
      <c r="EGA426" s="84" t="s">
        <v>258</v>
      </c>
      <c r="EGB426" s="84" t="s">
        <v>258</v>
      </c>
      <c r="EGC426" s="84" t="s">
        <v>258</v>
      </c>
      <c r="EGD426" s="84" t="s">
        <v>258</v>
      </c>
      <c r="EGE426" s="84" t="s">
        <v>258</v>
      </c>
      <c r="EGF426" s="84" t="s">
        <v>258</v>
      </c>
      <c r="EGG426" s="84" t="s">
        <v>258</v>
      </c>
      <c r="EGH426" s="84" t="s">
        <v>258</v>
      </c>
      <c r="EGI426" s="84" t="s">
        <v>258</v>
      </c>
      <c r="EGJ426" s="84" t="s">
        <v>258</v>
      </c>
      <c r="EGK426" s="84" t="s">
        <v>258</v>
      </c>
      <c r="EGL426" s="84" t="s">
        <v>258</v>
      </c>
      <c r="EGM426" s="84" t="s">
        <v>258</v>
      </c>
      <c r="EGN426" s="84" t="s">
        <v>258</v>
      </c>
      <c r="EGO426" s="84" t="s">
        <v>258</v>
      </c>
      <c r="EGP426" s="84" t="s">
        <v>258</v>
      </c>
      <c r="EGQ426" s="84" t="s">
        <v>258</v>
      </c>
      <c r="EGR426" s="84" t="s">
        <v>258</v>
      </c>
      <c r="EGS426" s="84" t="s">
        <v>258</v>
      </c>
      <c r="EGT426" s="84" t="s">
        <v>258</v>
      </c>
      <c r="EGU426" s="84" t="s">
        <v>258</v>
      </c>
      <c r="EGV426" s="84" t="s">
        <v>258</v>
      </c>
      <c r="EGW426" s="84" t="s">
        <v>258</v>
      </c>
      <c r="EGX426" s="84" t="s">
        <v>258</v>
      </c>
      <c r="EGY426" s="84" t="s">
        <v>258</v>
      </c>
      <c r="EGZ426" s="84" t="s">
        <v>258</v>
      </c>
      <c r="EHA426" s="84" t="s">
        <v>258</v>
      </c>
      <c r="EHB426" s="84" t="s">
        <v>258</v>
      </c>
      <c r="EHC426" s="84" t="s">
        <v>258</v>
      </c>
      <c r="EHD426" s="84" t="s">
        <v>258</v>
      </c>
      <c r="EHE426" s="84" t="s">
        <v>258</v>
      </c>
      <c r="EHF426" s="84" t="s">
        <v>258</v>
      </c>
      <c r="EHG426" s="84" t="s">
        <v>258</v>
      </c>
      <c r="EHH426" s="84" t="s">
        <v>258</v>
      </c>
      <c r="EHI426" s="84" t="s">
        <v>258</v>
      </c>
      <c r="EHJ426" s="84" t="s">
        <v>258</v>
      </c>
      <c r="EHK426" s="84" t="s">
        <v>258</v>
      </c>
      <c r="EHL426" s="84" t="s">
        <v>258</v>
      </c>
      <c r="EHM426" s="84" t="s">
        <v>258</v>
      </c>
      <c r="EHN426" s="84" t="s">
        <v>258</v>
      </c>
      <c r="EHO426" s="84" t="s">
        <v>258</v>
      </c>
      <c r="EHP426" s="84" t="s">
        <v>258</v>
      </c>
      <c r="EHQ426" s="84" t="s">
        <v>258</v>
      </c>
      <c r="EHR426" s="84" t="s">
        <v>258</v>
      </c>
      <c r="EHS426" s="84" t="s">
        <v>258</v>
      </c>
      <c r="EHT426" s="84" t="s">
        <v>258</v>
      </c>
      <c r="EHU426" s="84" t="s">
        <v>258</v>
      </c>
      <c r="EHV426" s="84" t="s">
        <v>258</v>
      </c>
      <c r="EHW426" s="84" t="s">
        <v>258</v>
      </c>
      <c r="EHX426" s="84" t="s">
        <v>258</v>
      </c>
      <c r="EHY426" s="84" t="s">
        <v>258</v>
      </c>
      <c r="EHZ426" s="84" t="s">
        <v>258</v>
      </c>
      <c r="EIA426" s="84" t="s">
        <v>258</v>
      </c>
      <c r="EIB426" s="84" t="s">
        <v>258</v>
      </c>
      <c r="EIC426" s="84" t="s">
        <v>258</v>
      </c>
      <c r="EID426" s="84" t="s">
        <v>258</v>
      </c>
      <c r="EIE426" s="84" t="s">
        <v>258</v>
      </c>
      <c r="EIF426" s="84" t="s">
        <v>258</v>
      </c>
      <c r="EIG426" s="84" t="s">
        <v>258</v>
      </c>
      <c r="EIH426" s="84" t="s">
        <v>258</v>
      </c>
      <c r="EII426" s="84" t="s">
        <v>258</v>
      </c>
      <c r="EIJ426" s="84" t="s">
        <v>258</v>
      </c>
      <c r="EIK426" s="84" t="s">
        <v>258</v>
      </c>
      <c r="EIL426" s="84" t="s">
        <v>258</v>
      </c>
      <c r="EIM426" s="84" t="s">
        <v>258</v>
      </c>
      <c r="EIN426" s="84" t="s">
        <v>258</v>
      </c>
      <c r="EIO426" s="84" t="s">
        <v>258</v>
      </c>
      <c r="EIP426" s="84" t="s">
        <v>258</v>
      </c>
      <c r="EIQ426" s="84" t="s">
        <v>258</v>
      </c>
      <c r="EIR426" s="84" t="s">
        <v>258</v>
      </c>
      <c r="EIS426" s="84" t="s">
        <v>258</v>
      </c>
      <c r="EIT426" s="84" t="s">
        <v>258</v>
      </c>
      <c r="EIU426" s="84" t="s">
        <v>258</v>
      </c>
      <c r="EIV426" s="84" t="s">
        <v>258</v>
      </c>
      <c r="EIW426" s="84" t="s">
        <v>258</v>
      </c>
      <c r="EIX426" s="84" t="s">
        <v>258</v>
      </c>
      <c r="EIY426" s="84" t="s">
        <v>258</v>
      </c>
      <c r="EIZ426" s="84" t="s">
        <v>258</v>
      </c>
      <c r="EJA426" s="84" t="s">
        <v>258</v>
      </c>
      <c r="EJB426" s="84" t="s">
        <v>258</v>
      </c>
      <c r="EJC426" s="84" t="s">
        <v>258</v>
      </c>
      <c r="EJD426" s="84" t="s">
        <v>258</v>
      </c>
      <c r="EJE426" s="84" t="s">
        <v>258</v>
      </c>
      <c r="EJF426" s="84" t="s">
        <v>258</v>
      </c>
      <c r="EJG426" s="84" t="s">
        <v>258</v>
      </c>
      <c r="EJH426" s="84" t="s">
        <v>258</v>
      </c>
      <c r="EJI426" s="84" t="s">
        <v>258</v>
      </c>
      <c r="EJJ426" s="84" t="s">
        <v>258</v>
      </c>
      <c r="EJK426" s="84" t="s">
        <v>258</v>
      </c>
      <c r="EJL426" s="84" t="s">
        <v>258</v>
      </c>
      <c r="EJM426" s="84" t="s">
        <v>258</v>
      </c>
      <c r="EJN426" s="84" t="s">
        <v>258</v>
      </c>
      <c r="EJO426" s="84" t="s">
        <v>258</v>
      </c>
      <c r="EJP426" s="84" t="s">
        <v>258</v>
      </c>
      <c r="EJQ426" s="84" t="s">
        <v>258</v>
      </c>
      <c r="EJR426" s="84" t="s">
        <v>258</v>
      </c>
      <c r="EJS426" s="84" t="s">
        <v>258</v>
      </c>
      <c r="EJT426" s="84" t="s">
        <v>258</v>
      </c>
      <c r="EJU426" s="84" t="s">
        <v>258</v>
      </c>
      <c r="EJV426" s="84" t="s">
        <v>258</v>
      </c>
      <c r="EJW426" s="84" t="s">
        <v>258</v>
      </c>
      <c r="EJX426" s="84" t="s">
        <v>258</v>
      </c>
      <c r="EJY426" s="84" t="s">
        <v>258</v>
      </c>
      <c r="EJZ426" s="84" t="s">
        <v>258</v>
      </c>
      <c r="EKA426" s="84" t="s">
        <v>258</v>
      </c>
      <c r="EKB426" s="84" t="s">
        <v>258</v>
      </c>
      <c r="EKC426" s="84" t="s">
        <v>258</v>
      </c>
      <c r="EKD426" s="84" t="s">
        <v>258</v>
      </c>
      <c r="EKE426" s="84" t="s">
        <v>258</v>
      </c>
      <c r="EKF426" s="84" t="s">
        <v>258</v>
      </c>
      <c r="EKG426" s="84" t="s">
        <v>258</v>
      </c>
      <c r="EKH426" s="84" t="s">
        <v>258</v>
      </c>
      <c r="EKI426" s="84" t="s">
        <v>258</v>
      </c>
      <c r="EKJ426" s="84" t="s">
        <v>258</v>
      </c>
      <c r="EKK426" s="84" t="s">
        <v>258</v>
      </c>
      <c r="EKL426" s="84" t="s">
        <v>258</v>
      </c>
      <c r="EKM426" s="84" t="s">
        <v>258</v>
      </c>
      <c r="EKN426" s="84" t="s">
        <v>258</v>
      </c>
      <c r="EKO426" s="84" t="s">
        <v>258</v>
      </c>
      <c r="EKP426" s="84" t="s">
        <v>258</v>
      </c>
      <c r="EKQ426" s="84" t="s">
        <v>258</v>
      </c>
      <c r="EKR426" s="84" t="s">
        <v>258</v>
      </c>
      <c r="EKS426" s="84" t="s">
        <v>258</v>
      </c>
      <c r="EKT426" s="84" t="s">
        <v>258</v>
      </c>
      <c r="EKU426" s="84" t="s">
        <v>258</v>
      </c>
      <c r="EKV426" s="84" t="s">
        <v>258</v>
      </c>
      <c r="EKW426" s="84" t="s">
        <v>258</v>
      </c>
      <c r="EKX426" s="84" t="s">
        <v>258</v>
      </c>
      <c r="EKY426" s="84" t="s">
        <v>258</v>
      </c>
      <c r="EKZ426" s="84" t="s">
        <v>258</v>
      </c>
      <c r="ELA426" s="84" t="s">
        <v>258</v>
      </c>
      <c r="ELB426" s="84" t="s">
        <v>258</v>
      </c>
      <c r="ELC426" s="84" t="s">
        <v>258</v>
      </c>
      <c r="ELD426" s="84" t="s">
        <v>258</v>
      </c>
      <c r="ELE426" s="84" t="s">
        <v>258</v>
      </c>
      <c r="ELF426" s="84" t="s">
        <v>258</v>
      </c>
      <c r="ELG426" s="84" t="s">
        <v>258</v>
      </c>
      <c r="ELH426" s="84" t="s">
        <v>258</v>
      </c>
      <c r="ELI426" s="84" t="s">
        <v>258</v>
      </c>
      <c r="ELJ426" s="84" t="s">
        <v>258</v>
      </c>
      <c r="ELK426" s="84" t="s">
        <v>258</v>
      </c>
      <c r="ELL426" s="84" t="s">
        <v>258</v>
      </c>
      <c r="ELM426" s="84" t="s">
        <v>258</v>
      </c>
      <c r="ELN426" s="84" t="s">
        <v>258</v>
      </c>
      <c r="ELO426" s="84" t="s">
        <v>258</v>
      </c>
      <c r="ELP426" s="84" t="s">
        <v>258</v>
      </c>
      <c r="ELQ426" s="84" t="s">
        <v>258</v>
      </c>
      <c r="ELR426" s="84" t="s">
        <v>258</v>
      </c>
      <c r="ELS426" s="84" t="s">
        <v>258</v>
      </c>
      <c r="ELT426" s="84" t="s">
        <v>258</v>
      </c>
      <c r="ELU426" s="84" t="s">
        <v>258</v>
      </c>
      <c r="ELV426" s="84" t="s">
        <v>258</v>
      </c>
      <c r="ELW426" s="84" t="s">
        <v>258</v>
      </c>
      <c r="ELX426" s="84" t="s">
        <v>258</v>
      </c>
      <c r="ELY426" s="84" t="s">
        <v>258</v>
      </c>
      <c r="ELZ426" s="84" t="s">
        <v>258</v>
      </c>
      <c r="EMA426" s="84" t="s">
        <v>258</v>
      </c>
      <c r="EMB426" s="84" t="s">
        <v>258</v>
      </c>
      <c r="EMC426" s="84" t="s">
        <v>258</v>
      </c>
      <c r="EMD426" s="84" t="s">
        <v>258</v>
      </c>
      <c r="EME426" s="84" t="s">
        <v>258</v>
      </c>
      <c r="EMF426" s="84" t="s">
        <v>258</v>
      </c>
      <c r="EMG426" s="84" t="s">
        <v>258</v>
      </c>
      <c r="EMH426" s="84" t="s">
        <v>258</v>
      </c>
      <c r="EMI426" s="84" t="s">
        <v>258</v>
      </c>
      <c r="EMJ426" s="84" t="s">
        <v>258</v>
      </c>
      <c r="EMK426" s="84" t="s">
        <v>258</v>
      </c>
      <c r="EML426" s="84" t="s">
        <v>258</v>
      </c>
      <c r="EMM426" s="84" t="s">
        <v>258</v>
      </c>
      <c r="EMN426" s="84" t="s">
        <v>258</v>
      </c>
      <c r="EMO426" s="84" t="s">
        <v>258</v>
      </c>
      <c r="EMP426" s="84" t="s">
        <v>258</v>
      </c>
      <c r="EMQ426" s="84" t="s">
        <v>258</v>
      </c>
      <c r="EMR426" s="84" t="s">
        <v>258</v>
      </c>
      <c r="EMS426" s="84" t="s">
        <v>258</v>
      </c>
      <c r="EMT426" s="84" t="s">
        <v>258</v>
      </c>
      <c r="EMU426" s="84" t="s">
        <v>258</v>
      </c>
      <c r="EMV426" s="84" t="s">
        <v>258</v>
      </c>
      <c r="EMW426" s="84" t="s">
        <v>258</v>
      </c>
      <c r="EMX426" s="84" t="s">
        <v>258</v>
      </c>
      <c r="EMY426" s="84" t="s">
        <v>258</v>
      </c>
      <c r="EMZ426" s="84" t="s">
        <v>258</v>
      </c>
      <c r="ENA426" s="84" t="s">
        <v>258</v>
      </c>
      <c r="ENB426" s="84" t="s">
        <v>258</v>
      </c>
      <c r="ENC426" s="84" t="s">
        <v>258</v>
      </c>
      <c r="END426" s="84" t="s">
        <v>258</v>
      </c>
      <c r="ENE426" s="84" t="s">
        <v>258</v>
      </c>
      <c r="ENF426" s="84" t="s">
        <v>258</v>
      </c>
      <c r="ENG426" s="84" t="s">
        <v>258</v>
      </c>
      <c r="ENH426" s="84" t="s">
        <v>258</v>
      </c>
      <c r="ENI426" s="84" t="s">
        <v>258</v>
      </c>
      <c r="ENJ426" s="84" t="s">
        <v>258</v>
      </c>
      <c r="ENK426" s="84" t="s">
        <v>258</v>
      </c>
      <c r="ENL426" s="84" t="s">
        <v>258</v>
      </c>
      <c r="ENM426" s="84" t="s">
        <v>258</v>
      </c>
      <c r="ENN426" s="84" t="s">
        <v>258</v>
      </c>
      <c r="ENO426" s="84" t="s">
        <v>258</v>
      </c>
      <c r="ENP426" s="84" t="s">
        <v>258</v>
      </c>
      <c r="ENQ426" s="84" t="s">
        <v>258</v>
      </c>
      <c r="ENR426" s="84" t="s">
        <v>258</v>
      </c>
      <c r="ENS426" s="84" t="s">
        <v>258</v>
      </c>
      <c r="ENT426" s="84" t="s">
        <v>258</v>
      </c>
      <c r="ENU426" s="84" t="s">
        <v>258</v>
      </c>
      <c r="ENV426" s="84" t="s">
        <v>258</v>
      </c>
      <c r="ENW426" s="84" t="s">
        <v>258</v>
      </c>
      <c r="ENX426" s="84" t="s">
        <v>258</v>
      </c>
      <c r="ENY426" s="84" t="s">
        <v>258</v>
      </c>
      <c r="ENZ426" s="84" t="s">
        <v>258</v>
      </c>
      <c r="EOA426" s="84" t="s">
        <v>258</v>
      </c>
      <c r="EOB426" s="84" t="s">
        <v>258</v>
      </c>
      <c r="EOC426" s="84" t="s">
        <v>258</v>
      </c>
      <c r="EOD426" s="84" t="s">
        <v>258</v>
      </c>
      <c r="EOE426" s="84" t="s">
        <v>258</v>
      </c>
      <c r="EOF426" s="84" t="s">
        <v>258</v>
      </c>
      <c r="EOG426" s="84" t="s">
        <v>258</v>
      </c>
      <c r="EOH426" s="84" t="s">
        <v>258</v>
      </c>
      <c r="EOI426" s="84" t="s">
        <v>258</v>
      </c>
      <c r="EOJ426" s="84" t="s">
        <v>258</v>
      </c>
      <c r="EOK426" s="84" t="s">
        <v>258</v>
      </c>
      <c r="EOL426" s="84" t="s">
        <v>258</v>
      </c>
      <c r="EOM426" s="84" t="s">
        <v>258</v>
      </c>
      <c r="EON426" s="84" t="s">
        <v>258</v>
      </c>
      <c r="EOO426" s="84" t="s">
        <v>258</v>
      </c>
      <c r="EOP426" s="84" t="s">
        <v>258</v>
      </c>
      <c r="EOQ426" s="84" t="s">
        <v>258</v>
      </c>
      <c r="EOR426" s="84" t="s">
        <v>258</v>
      </c>
      <c r="EOS426" s="84" t="s">
        <v>258</v>
      </c>
      <c r="EOT426" s="84" t="s">
        <v>258</v>
      </c>
      <c r="EOU426" s="84" t="s">
        <v>258</v>
      </c>
      <c r="EOV426" s="84" t="s">
        <v>258</v>
      </c>
      <c r="EOW426" s="84" t="s">
        <v>258</v>
      </c>
      <c r="EOX426" s="84" t="s">
        <v>258</v>
      </c>
      <c r="EOY426" s="84" t="s">
        <v>258</v>
      </c>
      <c r="EOZ426" s="84" t="s">
        <v>258</v>
      </c>
      <c r="EPA426" s="84" t="s">
        <v>258</v>
      </c>
      <c r="EPB426" s="84" t="s">
        <v>258</v>
      </c>
      <c r="EPC426" s="84" t="s">
        <v>258</v>
      </c>
      <c r="EPD426" s="84" t="s">
        <v>258</v>
      </c>
      <c r="EPE426" s="84" t="s">
        <v>258</v>
      </c>
      <c r="EPF426" s="84" t="s">
        <v>258</v>
      </c>
      <c r="EPG426" s="84" t="s">
        <v>258</v>
      </c>
      <c r="EPH426" s="84" t="s">
        <v>258</v>
      </c>
      <c r="EPI426" s="84" t="s">
        <v>258</v>
      </c>
      <c r="EPJ426" s="84" t="s">
        <v>258</v>
      </c>
      <c r="EPK426" s="84" t="s">
        <v>258</v>
      </c>
      <c r="EPL426" s="84" t="s">
        <v>258</v>
      </c>
      <c r="EPM426" s="84" t="s">
        <v>258</v>
      </c>
      <c r="EPN426" s="84" t="s">
        <v>258</v>
      </c>
      <c r="EPO426" s="84" t="s">
        <v>258</v>
      </c>
      <c r="EPP426" s="84" t="s">
        <v>258</v>
      </c>
      <c r="EPQ426" s="84" t="s">
        <v>258</v>
      </c>
      <c r="EPR426" s="84" t="s">
        <v>258</v>
      </c>
      <c r="EPS426" s="84" t="s">
        <v>258</v>
      </c>
      <c r="EPT426" s="84" t="s">
        <v>258</v>
      </c>
      <c r="EPU426" s="84" t="s">
        <v>258</v>
      </c>
      <c r="EPV426" s="84" t="s">
        <v>258</v>
      </c>
      <c r="EPW426" s="84" t="s">
        <v>258</v>
      </c>
      <c r="EPX426" s="84" t="s">
        <v>258</v>
      </c>
      <c r="EPY426" s="84" t="s">
        <v>258</v>
      </c>
      <c r="EPZ426" s="84" t="s">
        <v>258</v>
      </c>
      <c r="EQA426" s="84" t="s">
        <v>258</v>
      </c>
      <c r="EQB426" s="84" t="s">
        <v>258</v>
      </c>
      <c r="EQC426" s="84" t="s">
        <v>258</v>
      </c>
      <c r="EQD426" s="84" t="s">
        <v>258</v>
      </c>
      <c r="EQE426" s="84" t="s">
        <v>258</v>
      </c>
      <c r="EQF426" s="84" t="s">
        <v>258</v>
      </c>
      <c r="EQG426" s="84" t="s">
        <v>258</v>
      </c>
      <c r="EQH426" s="84" t="s">
        <v>258</v>
      </c>
      <c r="EQI426" s="84" t="s">
        <v>258</v>
      </c>
      <c r="EQJ426" s="84" t="s">
        <v>258</v>
      </c>
      <c r="EQK426" s="84" t="s">
        <v>258</v>
      </c>
      <c r="EQL426" s="84" t="s">
        <v>258</v>
      </c>
      <c r="EQM426" s="84" t="s">
        <v>258</v>
      </c>
      <c r="EQN426" s="84" t="s">
        <v>258</v>
      </c>
      <c r="EQO426" s="84" t="s">
        <v>258</v>
      </c>
      <c r="EQP426" s="84" t="s">
        <v>258</v>
      </c>
      <c r="EQQ426" s="84" t="s">
        <v>258</v>
      </c>
      <c r="EQR426" s="84" t="s">
        <v>258</v>
      </c>
      <c r="EQS426" s="84" t="s">
        <v>258</v>
      </c>
      <c r="EQT426" s="84" t="s">
        <v>258</v>
      </c>
      <c r="EQU426" s="84" t="s">
        <v>258</v>
      </c>
      <c r="EQV426" s="84" t="s">
        <v>258</v>
      </c>
      <c r="EQW426" s="84" t="s">
        <v>258</v>
      </c>
      <c r="EQX426" s="84" t="s">
        <v>258</v>
      </c>
      <c r="EQY426" s="84" t="s">
        <v>258</v>
      </c>
      <c r="EQZ426" s="84" t="s">
        <v>258</v>
      </c>
      <c r="ERA426" s="84" t="s">
        <v>258</v>
      </c>
      <c r="ERB426" s="84" t="s">
        <v>258</v>
      </c>
      <c r="ERC426" s="84" t="s">
        <v>258</v>
      </c>
      <c r="ERD426" s="84" t="s">
        <v>258</v>
      </c>
      <c r="ERE426" s="84" t="s">
        <v>258</v>
      </c>
      <c r="ERF426" s="84" t="s">
        <v>258</v>
      </c>
      <c r="ERG426" s="84" t="s">
        <v>258</v>
      </c>
      <c r="ERH426" s="84" t="s">
        <v>258</v>
      </c>
      <c r="ERI426" s="84" t="s">
        <v>258</v>
      </c>
      <c r="ERJ426" s="84" t="s">
        <v>258</v>
      </c>
      <c r="ERK426" s="84" t="s">
        <v>258</v>
      </c>
      <c r="ERL426" s="84" t="s">
        <v>258</v>
      </c>
      <c r="ERM426" s="84" t="s">
        <v>258</v>
      </c>
      <c r="ERN426" s="84" t="s">
        <v>258</v>
      </c>
      <c r="ERO426" s="84" t="s">
        <v>258</v>
      </c>
      <c r="ERP426" s="84" t="s">
        <v>258</v>
      </c>
      <c r="ERQ426" s="84" t="s">
        <v>258</v>
      </c>
      <c r="ERR426" s="84" t="s">
        <v>258</v>
      </c>
      <c r="ERS426" s="84" t="s">
        <v>258</v>
      </c>
      <c r="ERT426" s="84" t="s">
        <v>258</v>
      </c>
      <c r="ERU426" s="84" t="s">
        <v>258</v>
      </c>
      <c r="ERV426" s="84" t="s">
        <v>258</v>
      </c>
      <c r="ERW426" s="84" t="s">
        <v>258</v>
      </c>
      <c r="ERX426" s="84" t="s">
        <v>258</v>
      </c>
      <c r="ERY426" s="84" t="s">
        <v>258</v>
      </c>
      <c r="ERZ426" s="84" t="s">
        <v>258</v>
      </c>
      <c r="ESA426" s="84" t="s">
        <v>258</v>
      </c>
      <c r="ESB426" s="84" t="s">
        <v>258</v>
      </c>
      <c r="ESC426" s="84" t="s">
        <v>258</v>
      </c>
      <c r="ESD426" s="84" t="s">
        <v>258</v>
      </c>
      <c r="ESE426" s="84" t="s">
        <v>258</v>
      </c>
      <c r="ESF426" s="84" t="s">
        <v>258</v>
      </c>
      <c r="ESG426" s="84" t="s">
        <v>258</v>
      </c>
      <c r="ESH426" s="84" t="s">
        <v>258</v>
      </c>
      <c r="ESI426" s="84" t="s">
        <v>258</v>
      </c>
      <c r="ESJ426" s="84" t="s">
        <v>258</v>
      </c>
      <c r="ESK426" s="84" t="s">
        <v>258</v>
      </c>
      <c r="ESL426" s="84" t="s">
        <v>258</v>
      </c>
      <c r="ESM426" s="84" t="s">
        <v>258</v>
      </c>
      <c r="ESN426" s="84" t="s">
        <v>258</v>
      </c>
      <c r="ESO426" s="84" t="s">
        <v>258</v>
      </c>
      <c r="ESP426" s="84" t="s">
        <v>258</v>
      </c>
      <c r="ESQ426" s="84" t="s">
        <v>258</v>
      </c>
      <c r="ESR426" s="84" t="s">
        <v>258</v>
      </c>
      <c r="ESS426" s="84" t="s">
        <v>258</v>
      </c>
      <c r="EST426" s="84" t="s">
        <v>258</v>
      </c>
      <c r="ESU426" s="84" t="s">
        <v>258</v>
      </c>
      <c r="ESV426" s="84" t="s">
        <v>258</v>
      </c>
      <c r="ESW426" s="84" t="s">
        <v>258</v>
      </c>
      <c r="ESX426" s="84" t="s">
        <v>258</v>
      </c>
      <c r="ESY426" s="84" t="s">
        <v>258</v>
      </c>
      <c r="ESZ426" s="84" t="s">
        <v>258</v>
      </c>
      <c r="ETA426" s="84" t="s">
        <v>258</v>
      </c>
      <c r="ETB426" s="84" t="s">
        <v>258</v>
      </c>
      <c r="ETC426" s="84" t="s">
        <v>258</v>
      </c>
      <c r="ETD426" s="84" t="s">
        <v>258</v>
      </c>
      <c r="ETE426" s="84" t="s">
        <v>258</v>
      </c>
      <c r="ETF426" s="84" t="s">
        <v>258</v>
      </c>
      <c r="ETG426" s="84" t="s">
        <v>258</v>
      </c>
      <c r="ETH426" s="84" t="s">
        <v>258</v>
      </c>
      <c r="ETI426" s="84" t="s">
        <v>258</v>
      </c>
      <c r="ETJ426" s="84" t="s">
        <v>258</v>
      </c>
      <c r="ETK426" s="84" t="s">
        <v>258</v>
      </c>
      <c r="ETL426" s="84" t="s">
        <v>258</v>
      </c>
      <c r="ETM426" s="84" t="s">
        <v>258</v>
      </c>
      <c r="ETN426" s="84" t="s">
        <v>258</v>
      </c>
      <c r="ETO426" s="84" t="s">
        <v>258</v>
      </c>
      <c r="ETP426" s="84" t="s">
        <v>258</v>
      </c>
      <c r="ETQ426" s="84" t="s">
        <v>258</v>
      </c>
      <c r="ETR426" s="84" t="s">
        <v>258</v>
      </c>
      <c r="ETS426" s="84" t="s">
        <v>258</v>
      </c>
      <c r="ETT426" s="84" t="s">
        <v>258</v>
      </c>
      <c r="ETU426" s="84" t="s">
        <v>258</v>
      </c>
      <c r="ETV426" s="84" t="s">
        <v>258</v>
      </c>
      <c r="ETW426" s="84" t="s">
        <v>258</v>
      </c>
      <c r="ETX426" s="84" t="s">
        <v>258</v>
      </c>
      <c r="ETY426" s="84" t="s">
        <v>258</v>
      </c>
      <c r="ETZ426" s="84" t="s">
        <v>258</v>
      </c>
      <c r="EUA426" s="84" t="s">
        <v>258</v>
      </c>
      <c r="EUB426" s="84" t="s">
        <v>258</v>
      </c>
      <c r="EUC426" s="84" t="s">
        <v>258</v>
      </c>
      <c r="EUD426" s="84" t="s">
        <v>258</v>
      </c>
      <c r="EUE426" s="84" t="s">
        <v>258</v>
      </c>
      <c r="EUF426" s="84" t="s">
        <v>258</v>
      </c>
      <c r="EUG426" s="84" t="s">
        <v>258</v>
      </c>
      <c r="EUH426" s="84" t="s">
        <v>258</v>
      </c>
      <c r="EUI426" s="84" t="s">
        <v>258</v>
      </c>
      <c r="EUJ426" s="84" t="s">
        <v>258</v>
      </c>
      <c r="EUK426" s="84" t="s">
        <v>258</v>
      </c>
      <c r="EUL426" s="84" t="s">
        <v>258</v>
      </c>
      <c r="EUM426" s="84" t="s">
        <v>258</v>
      </c>
      <c r="EUN426" s="84" t="s">
        <v>258</v>
      </c>
      <c r="EUO426" s="84" t="s">
        <v>258</v>
      </c>
      <c r="EUP426" s="84" t="s">
        <v>258</v>
      </c>
      <c r="EUQ426" s="84" t="s">
        <v>258</v>
      </c>
      <c r="EUR426" s="84" t="s">
        <v>258</v>
      </c>
      <c r="EUS426" s="84" t="s">
        <v>258</v>
      </c>
      <c r="EUT426" s="84" t="s">
        <v>258</v>
      </c>
      <c r="EUU426" s="84" t="s">
        <v>258</v>
      </c>
      <c r="EUV426" s="84" t="s">
        <v>258</v>
      </c>
      <c r="EUW426" s="84" t="s">
        <v>258</v>
      </c>
      <c r="EUX426" s="84" t="s">
        <v>258</v>
      </c>
      <c r="EUY426" s="84" t="s">
        <v>258</v>
      </c>
      <c r="EUZ426" s="84" t="s">
        <v>258</v>
      </c>
      <c r="EVA426" s="84" t="s">
        <v>258</v>
      </c>
      <c r="EVB426" s="84" t="s">
        <v>258</v>
      </c>
      <c r="EVC426" s="84" t="s">
        <v>258</v>
      </c>
      <c r="EVD426" s="84" t="s">
        <v>258</v>
      </c>
      <c r="EVE426" s="84" t="s">
        <v>258</v>
      </c>
      <c r="EVF426" s="84" t="s">
        <v>258</v>
      </c>
      <c r="EVG426" s="84" t="s">
        <v>258</v>
      </c>
      <c r="EVH426" s="84" t="s">
        <v>258</v>
      </c>
      <c r="EVI426" s="84" t="s">
        <v>258</v>
      </c>
      <c r="EVJ426" s="84" t="s">
        <v>258</v>
      </c>
      <c r="EVK426" s="84" t="s">
        <v>258</v>
      </c>
      <c r="EVL426" s="84" t="s">
        <v>258</v>
      </c>
      <c r="EVM426" s="84" t="s">
        <v>258</v>
      </c>
      <c r="EVN426" s="84" t="s">
        <v>258</v>
      </c>
      <c r="EVO426" s="84" t="s">
        <v>258</v>
      </c>
      <c r="EVP426" s="84" t="s">
        <v>258</v>
      </c>
      <c r="EVQ426" s="84" t="s">
        <v>258</v>
      </c>
      <c r="EVR426" s="84" t="s">
        <v>258</v>
      </c>
      <c r="EVS426" s="84" t="s">
        <v>258</v>
      </c>
      <c r="EVT426" s="84" t="s">
        <v>258</v>
      </c>
      <c r="EVU426" s="84" t="s">
        <v>258</v>
      </c>
      <c r="EVV426" s="84" t="s">
        <v>258</v>
      </c>
      <c r="EVW426" s="84" t="s">
        <v>258</v>
      </c>
      <c r="EVX426" s="84" t="s">
        <v>258</v>
      </c>
      <c r="EVY426" s="84" t="s">
        <v>258</v>
      </c>
      <c r="EVZ426" s="84" t="s">
        <v>258</v>
      </c>
      <c r="EWA426" s="84" t="s">
        <v>258</v>
      </c>
      <c r="EWB426" s="84" t="s">
        <v>258</v>
      </c>
      <c r="EWC426" s="84" t="s">
        <v>258</v>
      </c>
      <c r="EWD426" s="84" t="s">
        <v>258</v>
      </c>
      <c r="EWE426" s="84" t="s">
        <v>258</v>
      </c>
      <c r="EWF426" s="84" t="s">
        <v>258</v>
      </c>
      <c r="EWG426" s="84" t="s">
        <v>258</v>
      </c>
      <c r="EWH426" s="84" t="s">
        <v>258</v>
      </c>
      <c r="EWI426" s="84" t="s">
        <v>258</v>
      </c>
      <c r="EWJ426" s="84" t="s">
        <v>258</v>
      </c>
      <c r="EWK426" s="84" t="s">
        <v>258</v>
      </c>
      <c r="EWL426" s="84" t="s">
        <v>258</v>
      </c>
      <c r="EWM426" s="84" t="s">
        <v>258</v>
      </c>
      <c r="EWN426" s="84" t="s">
        <v>258</v>
      </c>
      <c r="EWO426" s="84" t="s">
        <v>258</v>
      </c>
      <c r="EWP426" s="84" t="s">
        <v>258</v>
      </c>
      <c r="EWQ426" s="84" t="s">
        <v>258</v>
      </c>
      <c r="EWR426" s="84" t="s">
        <v>258</v>
      </c>
      <c r="EWS426" s="84" t="s">
        <v>258</v>
      </c>
      <c r="EWT426" s="84" t="s">
        <v>258</v>
      </c>
      <c r="EWU426" s="84" t="s">
        <v>258</v>
      </c>
      <c r="EWV426" s="84" t="s">
        <v>258</v>
      </c>
      <c r="EWW426" s="84" t="s">
        <v>258</v>
      </c>
      <c r="EWX426" s="84" t="s">
        <v>258</v>
      </c>
      <c r="EWY426" s="84" t="s">
        <v>258</v>
      </c>
      <c r="EWZ426" s="84" t="s">
        <v>258</v>
      </c>
      <c r="EXA426" s="84" t="s">
        <v>258</v>
      </c>
      <c r="EXB426" s="84" t="s">
        <v>258</v>
      </c>
      <c r="EXC426" s="84" t="s">
        <v>258</v>
      </c>
      <c r="EXD426" s="84" t="s">
        <v>258</v>
      </c>
      <c r="EXE426" s="84" t="s">
        <v>258</v>
      </c>
      <c r="EXF426" s="84" t="s">
        <v>258</v>
      </c>
      <c r="EXG426" s="84" t="s">
        <v>258</v>
      </c>
      <c r="EXH426" s="84" t="s">
        <v>258</v>
      </c>
      <c r="EXI426" s="84" t="s">
        <v>258</v>
      </c>
      <c r="EXJ426" s="84" t="s">
        <v>258</v>
      </c>
      <c r="EXK426" s="84" t="s">
        <v>258</v>
      </c>
      <c r="EXL426" s="84" t="s">
        <v>258</v>
      </c>
      <c r="EXM426" s="84" t="s">
        <v>258</v>
      </c>
      <c r="EXN426" s="84" t="s">
        <v>258</v>
      </c>
      <c r="EXO426" s="84" t="s">
        <v>258</v>
      </c>
      <c r="EXP426" s="84" t="s">
        <v>258</v>
      </c>
      <c r="EXQ426" s="84" t="s">
        <v>258</v>
      </c>
      <c r="EXR426" s="84" t="s">
        <v>258</v>
      </c>
      <c r="EXS426" s="84" t="s">
        <v>258</v>
      </c>
      <c r="EXT426" s="84" t="s">
        <v>258</v>
      </c>
      <c r="EXU426" s="84" t="s">
        <v>258</v>
      </c>
      <c r="EXV426" s="84" t="s">
        <v>258</v>
      </c>
      <c r="EXW426" s="84" t="s">
        <v>258</v>
      </c>
      <c r="EXX426" s="84" t="s">
        <v>258</v>
      </c>
      <c r="EXY426" s="84" t="s">
        <v>258</v>
      </c>
      <c r="EXZ426" s="84" t="s">
        <v>258</v>
      </c>
      <c r="EYA426" s="84" t="s">
        <v>258</v>
      </c>
      <c r="EYB426" s="84" t="s">
        <v>258</v>
      </c>
      <c r="EYC426" s="84" t="s">
        <v>258</v>
      </c>
      <c r="EYD426" s="84" t="s">
        <v>258</v>
      </c>
      <c r="EYE426" s="84" t="s">
        <v>258</v>
      </c>
      <c r="EYF426" s="84" t="s">
        <v>258</v>
      </c>
      <c r="EYG426" s="84" t="s">
        <v>258</v>
      </c>
      <c r="EYH426" s="84" t="s">
        <v>258</v>
      </c>
      <c r="EYI426" s="84" t="s">
        <v>258</v>
      </c>
      <c r="EYJ426" s="84" t="s">
        <v>258</v>
      </c>
      <c r="EYK426" s="84" t="s">
        <v>258</v>
      </c>
      <c r="EYL426" s="84" t="s">
        <v>258</v>
      </c>
      <c r="EYM426" s="84" t="s">
        <v>258</v>
      </c>
      <c r="EYN426" s="84" t="s">
        <v>258</v>
      </c>
      <c r="EYO426" s="84" t="s">
        <v>258</v>
      </c>
      <c r="EYP426" s="84" t="s">
        <v>258</v>
      </c>
      <c r="EYQ426" s="84" t="s">
        <v>258</v>
      </c>
      <c r="EYR426" s="84" t="s">
        <v>258</v>
      </c>
      <c r="EYS426" s="84" t="s">
        <v>258</v>
      </c>
      <c r="EYT426" s="84" t="s">
        <v>258</v>
      </c>
      <c r="EYU426" s="84" t="s">
        <v>258</v>
      </c>
      <c r="EYV426" s="84" t="s">
        <v>258</v>
      </c>
      <c r="EYW426" s="84" t="s">
        <v>258</v>
      </c>
      <c r="EYX426" s="84" t="s">
        <v>258</v>
      </c>
      <c r="EYY426" s="84" t="s">
        <v>258</v>
      </c>
      <c r="EYZ426" s="84" t="s">
        <v>258</v>
      </c>
      <c r="EZA426" s="84" t="s">
        <v>258</v>
      </c>
      <c r="EZB426" s="84" t="s">
        <v>258</v>
      </c>
      <c r="EZC426" s="84" t="s">
        <v>258</v>
      </c>
      <c r="EZD426" s="84" t="s">
        <v>258</v>
      </c>
      <c r="EZE426" s="84" t="s">
        <v>258</v>
      </c>
      <c r="EZF426" s="84" t="s">
        <v>258</v>
      </c>
      <c r="EZG426" s="84" t="s">
        <v>258</v>
      </c>
      <c r="EZH426" s="84" t="s">
        <v>258</v>
      </c>
      <c r="EZI426" s="84" t="s">
        <v>258</v>
      </c>
      <c r="EZJ426" s="84" t="s">
        <v>258</v>
      </c>
      <c r="EZK426" s="84" t="s">
        <v>258</v>
      </c>
      <c r="EZL426" s="84" t="s">
        <v>258</v>
      </c>
      <c r="EZM426" s="84" t="s">
        <v>258</v>
      </c>
      <c r="EZN426" s="84" t="s">
        <v>258</v>
      </c>
      <c r="EZO426" s="84" t="s">
        <v>258</v>
      </c>
      <c r="EZP426" s="84" t="s">
        <v>258</v>
      </c>
      <c r="EZQ426" s="84" t="s">
        <v>258</v>
      </c>
      <c r="EZR426" s="84" t="s">
        <v>258</v>
      </c>
      <c r="EZS426" s="84" t="s">
        <v>258</v>
      </c>
      <c r="EZT426" s="84" t="s">
        <v>258</v>
      </c>
      <c r="EZU426" s="84" t="s">
        <v>258</v>
      </c>
      <c r="EZV426" s="84" t="s">
        <v>258</v>
      </c>
      <c r="EZW426" s="84" t="s">
        <v>258</v>
      </c>
      <c r="EZX426" s="84" t="s">
        <v>258</v>
      </c>
      <c r="EZY426" s="84" t="s">
        <v>258</v>
      </c>
      <c r="EZZ426" s="84" t="s">
        <v>258</v>
      </c>
      <c r="FAA426" s="84" t="s">
        <v>258</v>
      </c>
      <c r="FAB426" s="84" t="s">
        <v>258</v>
      </c>
      <c r="FAC426" s="84" t="s">
        <v>258</v>
      </c>
      <c r="FAD426" s="84" t="s">
        <v>258</v>
      </c>
      <c r="FAE426" s="84" t="s">
        <v>258</v>
      </c>
      <c r="FAF426" s="84" t="s">
        <v>258</v>
      </c>
      <c r="FAG426" s="84" t="s">
        <v>258</v>
      </c>
      <c r="FAH426" s="84" t="s">
        <v>258</v>
      </c>
      <c r="FAI426" s="84" t="s">
        <v>258</v>
      </c>
      <c r="FAJ426" s="84" t="s">
        <v>258</v>
      </c>
      <c r="FAK426" s="84" t="s">
        <v>258</v>
      </c>
      <c r="FAL426" s="84" t="s">
        <v>258</v>
      </c>
      <c r="FAM426" s="84" t="s">
        <v>258</v>
      </c>
      <c r="FAN426" s="84" t="s">
        <v>258</v>
      </c>
      <c r="FAO426" s="84" t="s">
        <v>258</v>
      </c>
      <c r="FAP426" s="84" t="s">
        <v>258</v>
      </c>
      <c r="FAQ426" s="84" t="s">
        <v>258</v>
      </c>
      <c r="FAR426" s="84" t="s">
        <v>258</v>
      </c>
      <c r="FAS426" s="84" t="s">
        <v>258</v>
      </c>
      <c r="FAT426" s="84" t="s">
        <v>258</v>
      </c>
      <c r="FAU426" s="84" t="s">
        <v>258</v>
      </c>
      <c r="FAV426" s="84" t="s">
        <v>258</v>
      </c>
      <c r="FAW426" s="84" t="s">
        <v>258</v>
      </c>
      <c r="FAX426" s="84" t="s">
        <v>258</v>
      </c>
      <c r="FAY426" s="84" t="s">
        <v>258</v>
      </c>
      <c r="FAZ426" s="84" t="s">
        <v>258</v>
      </c>
      <c r="FBA426" s="84" t="s">
        <v>258</v>
      </c>
      <c r="FBB426" s="84" t="s">
        <v>258</v>
      </c>
      <c r="FBC426" s="84" t="s">
        <v>258</v>
      </c>
      <c r="FBD426" s="84" t="s">
        <v>258</v>
      </c>
      <c r="FBE426" s="84" t="s">
        <v>258</v>
      </c>
      <c r="FBF426" s="84" t="s">
        <v>258</v>
      </c>
      <c r="FBG426" s="84" t="s">
        <v>258</v>
      </c>
      <c r="FBH426" s="84" t="s">
        <v>258</v>
      </c>
      <c r="FBI426" s="84" t="s">
        <v>258</v>
      </c>
      <c r="FBJ426" s="84" t="s">
        <v>258</v>
      </c>
      <c r="FBK426" s="84" t="s">
        <v>258</v>
      </c>
      <c r="FBL426" s="84" t="s">
        <v>258</v>
      </c>
      <c r="FBM426" s="84" t="s">
        <v>258</v>
      </c>
      <c r="FBN426" s="84" t="s">
        <v>258</v>
      </c>
      <c r="FBO426" s="84" t="s">
        <v>258</v>
      </c>
      <c r="FBP426" s="84" t="s">
        <v>258</v>
      </c>
      <c r="FBQ426" s="84" t="s">
        <v>258</v>
      </c>
      <c r="FBR426" s="84" t="s">
        <v>258</v>
      </c>
      <c r="FBS426" s="84" t="s">
        <v>258</v>
      </c>
      <c r="FBT426" s="84" t="s">
        <v>258</v>
      </c>
      <c r="FBU426" s="84" t="s">
        <v>258</v>
      </c>
      <c r="FBV426" s="84" t="s">
        <v>258</v>
      </c>
      <c r="FBW426" s="84" t="s">
        <v>258</v>
      </c>
      <c r="FBX426" s="84" t="s">
        <v>258</v>
      </c>
      <c r="FBY426" s="84" t="s">
        <v>258</v>
      </c>
      <c r="FBZ426" s="84" t="s">
        <v>258</v>
      </c>
      <c r="FCA426" s="84" t="s">
        <v>258</v>
      </c>
      <c r="FCB426" s="84" t="s">
        <v>258</v>
      </c>
      <c r="FCC426" s="84" t="s">
        <v>258</v>
      </c>
      <c r="FCD426" s="84" t="s">
        <v>258</v>
      </c>
      <c r="FCE426" s="84" t="s">
        <v>258</v>
      </c>
      <c r="FCF426" s="84" t="s">
        <v>258</v>
      </c>
      <c r="FCG426" s="84" t="s">
        <v>258</v>
      </c>
      <c r="FCH426" s="84" t="s">
        <v>258</v>
      </c>
      <c r="FCI426" s="84" t="s">
        <v>258</v>
      </c>
      <c r="FCJ426" s="84" t="s">
        <v>258</v>
      </c>
      <c r="FCK426" s="84" t="s">
        <v>258</v>
      </c>
      <c r="FCL426" s="84" t="s">
        <v>258</v>
      </c>
      <c r="FCM426" s="84" t="s">
        <v>258</v>
      </c>
      <c r="FCN426" s="84" t="s">
        <v>258</v>
      </c>
      <c r="FCO426" s="84" t="s">
        <v>258</v>
      </c>
      <c r="FCP426" s="84" t="s">
        <v>258</v>
      </c>
      <c r="FCQ426" s="84" t="s">
        <v>258</v>
      </c>
      <c r="FCR426" s="84" t="s">
        <v>258</v>
      </c>
      <c r="FCS426" s="84" t="s">
        <v>258</v>
      </c>
      <c r="FCT426" s="84" t="s">
        <v>258</v>
      </c>
      <c r="FCU426" s="84" t="s">
        <v>258</v>
      </c>
      <c r="FCV426" s="84" t="s">
        <v>258</v>
      </c>
      <c r="FCW426" s="84" t="s">
        <v>258</v>
      </c>
      <c r="FCX426" s="84" t="s">
        <v>258</v>
      </c>
      <c r="FCY426" s="84" t="s">
        <v>258</v>
      </c>
      <c r="FCZ426" s="84" t="s">
        <v>258</v>
      </c>
      <c r="FDA426" s="84" t="s">
        <v>258</v>
      </c>
      <c r="FDB426" s="84" t="s">
        <v>258</v>
      </c>
      <c r="FDC426" s="84" t="s">
        <v>258</v>
      </c>
      <c r="FDD426" s="84" t="s">
        <v>258</v>
      </c>
      <c r="FDE426" s="84" t="s">
        <v>258</v>
      </c>
      <c r="FDF426" s="84" t="s">
        <v>258</v>
      </c>
      <c r="FDG426" s="84" t="s">
        <v>258</v>
      </c>
      <c r="FDH426" s="84" t="s">
        <v>258</v>
      </c>
      <c r="FDI426" s="84" t="s">
        <v>258</v>
      </c>
      <c r="FDJ426" s="84" t="s">
        <v>258</v>
      </c>
      <c r="FDK426" s="84" t="s">
        <v>258</v>
      </c>
      <c r="FDL426" s="84" t="s">
        <v>258</v>
      </c>
      <c r="FDM426" s="84" t="s">
        <v>258</v>
      </c>
      <c r="FDN426" s="84" t="s">
        <v>258</v>
      </c>
      <c r="FDO426" s="84" t="s">
        <v>258</v>
      </c>
      <c r="FDP426" s="84" t="s">
        <v>258</v>
      </c>
      <c r="FDQ426" s="84" t="s">
        <v>258</v>
      </c>
      <c r="FDR426" s="84" t="s">
        <v>258</v>
      </c>
      <c r="FDS426" s="84" t="s">
        <v>258</v>
      </c>
      <c r="FDT426" s="84" t="s">
        <v>258</v>
      </c>
      <c r="FDU426" s="84" t="s">
        <v>258</v>
      </c>
      <c r="FDV426" s="84" t="s">
        <v>258</v>
      </c>
      <c r="FDW426" s="84" t="s">
        <v>258</v>
      </c>
      <c r="FDX426" s="84" t="s">
        <v>258</v>
      </c>
      <c r="FDY426" s="84" t="s">
        <v>258</v>
      </c>
      <c r="FDZ426" s="84" t="s">
        <v>258</v>
      </c>
      <c r="FEA426" s="84" t="s">
        <v>258</v>
      </c>
      <c r="FEB426" s="84" t="s">
        <v>258</v>
      </c>
      <c r="FEC426" s="84" t="s">
        <v>258</v>
      </c>
      <c r="FED426" s="84" t="s">
        <v>258</v>
      </c>
      <c r="FEE426" s="84" t="s">
        <v>258</v>
      </c>
      <c r="FEF426" s="84" t="s">
        <v>258</v>
      </c>
      <c r="FEG426" s="84" t="s">
        <v>258</v>
      </c>
      <c r="FEH426" s="84" t="s">
        <v>258</v>
      </c>
      <c r="FEI426" s="84" t="s">
        <v>258</v>
      </c>
      <c r="FEJ426" s="84" t="s">
        <v>258</v>
      </c>
      <c r="FEK426" s="84" t="s">
        <v>258</v>
      </c>
      <c r="FEL426" s="84" t="s">
        <v>258</v>
      </c>
      <c r="FEM426" s="84" t="s">
        <v>258</v>
      </c>
      <c r="FEN426" s="84" t="s">
        <v>258</v>
      </c>
      <c r="FEO426" s="84" t="s">
        <v>258</v>
      </c>
      <c r="FEP426" s="84" t="s">
        <v>258</v>
      </c>
      <c r="FEQ426" s="84" t="s">
        <v>258</v>
      </c>
      <c r="FER426" s="84" t="s">
        <v>258</v>
      </c>
      <c r="FES426" s="84" t="s">
        <v>258</v>
      </c>
      <c r="FET426" s="84" t="s">
        <v>258</v>
      </c>
      <c r="FEU426" s="84" t="s">
        <v>258</v>
      </c>
      <c r="FEV426" s="84" t="s">
        <v>258</v>
      </c>
      <c r="FEW426" s="84" t="s">
        <v>258</v>
      </c>
      <c r="FEX426" s="84" t="s">
        <v>258</v>
      </c>
      <c r="FEY426" s="84" t="s">
        <v>258</v>
      </c>
      <c r="FEZ426" s="84" t="s">
        <v>258</v>
      </c>
      <c r="FFA426" s="84" t="s">
        <v>258</v>
      </c>
      <c r="FFB426" s="84" t="s">
        <v>258</v>
      </c>
      <c r="FFC426" s="84" t="s">
        <v>258</v>
      </c>
      <c r="FFD426" s="84" t="s">
        <v>258</v>
      </c>
      <c r="FFE426" s="84" t="s">
        <v>258</v>
      </c>
      <c r="FFF426" s="84" t="s">
        <v>258</v>
      </c>
      <c r="FFG426" s="84" t="s">
        <v>258</v>
      </c>
      <c r="FFH426" s="84" t="s">
        <v>258</v>
      </c>
      <c r="FFI426" s="84" t="s">
        <v>258</v>
      </c>
      <c r="FFJ426" s="84" t="s">
        <v>258</v>
      </c>
      <c r="FFK426" s="84" t="s">
        <v>258</v>
      </c>
      <c r="FFL426" s="84" t="s">
        <v>258</v>
      </c>
      <c r="FFM426" s="84" t="s">
        <v>258</v>
      </c>
      <c r="FFN426" s="84" t="s">
        <v>258</v>
      </c>
      <c r="FFO426" s="84" t="s">
        <v>258</v>
      </c>
      <c r="FFP426" s="84" t="s">
        <v>258</v>
      </c>
      <c r="FFQ426" s="84" t="s">
        <v>258</v>
      </c>
      <c r="FFR426" s="84" t="s">
        <v>258</v>
      </c>
      <c r="FFS426" s="84" t="s">
        <v>258</v>
      </c>
      <c r="FFT426" s="84" t="s">
        <v>258</v>
      </c>
      <c r="FFU426" s="84" t="s">
        <v>258</v>
      </c>
      <c r="FFV426" s="84" t="s">
        <v>258</v>
      </c>
      <c r="FFW426" s="84" t="s">
        <v>258</v>
      </c>
      <c r="FFX426" s="84" t="s">
        <v>258</v>
      </c>
      <c r="FFY426" s="84" t="s">
        <v>258</v>
      </c>
      <c r="FFZ426" s="84" t="s">
        <v>258</v>
      </c>
      <c r="FGA426" s="84" t="s">
        <v>258</v>
      </c>
      <c r="FGB426" s="84" t="s">
        <v>258</v>
      </c>
      <c r="FGC426" s="84" t="s">
        <v>258</v>
      </c>
      <c r="FGD426" s="84" t="s">
        <v>258</v>
      </c>
      <c r="FGE426" s="84" t="s">
        <v>258</v>
      </c>
      <c r="FGF426" s="84" t="s">
        <v>258</v>
      </c>
      <c r="FGG426" s="84" t="s">
        <v>258</v>
      </c>
      <c r="FGH426" s="84" t="s">
        <v>258</v>
      </c>
      <c r="FGI426" s="84" t="s">
        <v>258</v>
      </c>
      <c r="FGJ426" s="84" t="s">
        <v>258</v>
      </c>
      <c r="FGK426" s="84" t="s">
        <v>258</v>
      </c>
      <c r="FGL426" s="84" t="s">
        <v>258</v>
      </c>
      <c r="FGM426" s="84" t="s">
        <v>258</v>
      </c>
      <c r="FGN426" s="84" t="s">
        <v>258</v>
      </c>
      <c r="FGO426" s="84" t="s">
        <v>258</v>
      </c>
      <c r="FGP426" s="84" t="s">
        <v>258</v>
      </c>
      <c r="FGQ426" s="84" t="s">
        <v>258</v>
      </c>
      <c r="FGR426" s="84" t="s">
        <v>258</v>
      </c>
      <c r="FGS426" s="84" t="s">
        <v>258</v>
      </c>
      <c r="FGT426" s="84" t="s">
        <v>258</v>
      </c>
      <c r="FGU426" s="84" t="s">
        <v>258</v>
      </c>
      <c r="FGV426" s="84" t="s">
        <v>258</v>
      </c>
      <c r="FGW426" s="84" t="s">
        <v>258</v>
      </c>
      <c r="FGX426" s="84" t="s">
        <v>258</v>
      </c>
      <c r="FGY426" s="84" t="s">
        <v>258</v>
      </c>
      <c r="FGZ426" s="84" t="s">
        <v>258</v>
      </c>
      <c r="FHA426" s="84" t="s">
        <v>258</v>
      </c>
      <c r="FHB426" s="84" t="s">
        <v>258</v>
      </c>
      <c r="FHC426" s="84" t="s">
        <v>258</v>
      </c>
      <c r="FHD426" s="84" t="s">
        <v>258</v>
      </c>
      <c r="FHE426" s="84" t="s">
        <v>258</v>
      </c>
      <c r="FHF426" s="84" t="s">
        <v>258</v>
      </c>
      <c r="FHG426" s="84" t="s">
        <v>258</v>
      </c>
      <c r="FHH426" s="84" t="s">
        <v>258</v>
      </c>
      <c r="FHI426" s="84" t="s">
        <v>258</v>
      </c>
      <c r="FHJ426" s="84" t="s">
        <v>258</v>
      </c>
      <c r="FHK426" s="84" t="s">
        <v>258</v>
      </c>
      <c r="FHL426" s="84" t="s">
        <v>258</v>
      </c>
      <c r="FHM426" s="84" t="s">
        <v>258</v>
      </c>
      <c r="FHN426" s="84" t="s">
        <v>258</v>
      </c>
      <c r="FHO426" s="84" t="s">
        <v>258</v>
      </c>
      <c r="FHP426" s="84" t="s">
        <v>258</v>
      </c>
      <c r="FHQ426" s="84" t="s">
        <v>258</v>
      </c>
      <c r="FHR426" s="84" t="s">
        <v>258</v>
      </c>
      <c r="FHS426" s="84" t="s">
        <v>258</v>
      </c>
      <c r="FHT426" s="84" t="s">
        <v>258</v>
      </c>
      <c r="FHU426" s="84" t="s">
        <v>258</v>
      </c>
      <c r="FHV426" s="84" t="s">
        <v>258</v>
      </c>
      <c r="FHW426" s="84" t="s">
        <v>258</v>
      </c>
      <c r="FHX426" s="84" t="s">
        <v>258</v>
      </c>
      <c r="FHY426" s="84" t="s">
        <v>258</v>
      </c>
      <c r="FHZ426" s="84" t="s">
        <v>258</v>
      </c>
      <c r="FIA426" s="84" t="s">
        <v>258</v>
      </c>
      <c r="FIB426" s="84" t="s">
        <v>258</v>
      </c>
      <c r="FIC426" s="84" t="s">
        <v>258</v>
      </c>
      <c r="FID426" s="84" t="s">
        <v>258</v>
      </c>
      <c r="FIE426" s="84" t="s">
        <v>258</v>
      </c>
      <c r="FIF426" s="84" t="s">
        <v>258</v>
      </c>
      <c r="FIG426" s="84" t="s">
        <v>258</v>
      </c>
      <c r="FIH426" s="84" t="s">
        <v>258</v>
      </c>
      <c r="FII426" s="84" t="s">
        <v>258</v>
      </c>
      <c r="FIJ426" s="84" t="s">
        <v>258</v>
      </c>
      <c r="FIK426" s="84" t="s">
        <v>258</v>
      </c>
      <c r="FIL426" s="84" t="s">
        <v>258</v>
      </c>
      <c r="FIM426" s="84" t="s">
        <v>258</v>
      </c>
      <c r="FIN426" s="84" t="s">
        <v>258</v>
      </c>
      <c r="FIO426" s="84" t="s">
        <v>258</v>
      </c>
      <c r="FIP426" s="84" t="s">
        <v>258</v>
      </c>
      <c r="FIQ426" s="84" t="s">
        <v>258</v>
      </c>
      <c r="FIR426" s="84" t="s">
        <v>258</v>
      </c>
      <c r="FIS426" s="84" t="s">
        <v>258</v>
      </c>
      <c r="FIT426" s="84" t="s">
        <v>258</v>
      </c>
      <c r="FIU426" s="84" t="s">
        <v>258</v>
      </c>
      <c r="FIV426" s="84" t="s">
        <v>258</v>
      </c>
      <c r="FIW426" s="84" t="s">
        <v>258</v>
      </c>
      <c r="FIX426" s="84" t="s">
        <v>258</v>
      </c>
      <c r="FIY426" s="84" t="s">
        <v>258</v>
      </c>
      <c r="FIZ426" s="84" t="s">
        <v>258</v>
      </c>
      <c r="FJA426" s="84" t="s">
        <v>258</v>
      </c>
      <c r="FJB426" s="84" t="s">
        <v>258</v>
      </c>
      <c r="FJC426" s="84" t="s">
        <v>258</v>
      </c>
      <c r="FJD426" s="84" t="s">
        <v>258</v>
      </c>
      <c r="FJE426" s="84" t="s">
        <v>258</v>
      </c>
      <c r="FJF426" s="84" t="s">
        <v>258</v>
      </c>
      <c r="FJG426" s="84" t="s">
        <v>258</v>
      </c>
      <c r="FJH426" s="84" t="s">
        <v>258</v>
      </c>
      <c r="FJI426" s="84" t="s">
        <v>258</v>
      </c>
      <c r="FJJ426" s="84" t="s">
        <v>258</v>
      </c>
      <c r="FJK426" s="84" t="s">
        <v>258</v>
      </c>
      <c r="FJL426" s="84" t="s">
        <v>258</v>
      </c>
      <c r="FJM426" s="84" t="s">
        <v>258</v>
      </c>
      <c r="FJN426" s="84" t="s">
        <v>258</v>
      </c>
      <c r="FJO426" s="84" t="s">
        <v>258</v>
      </c>
      <c r="FJP426" s="84" t="s">
        <v>258</v>
      </c>
      <c r="FJQ426" s="84" t="s">
        <v>258</v>
      </c>
      <c r="FJR426" s="84" t="s">
        <v>258</v>
      </c>
      <c r="FJS426" s="84" t="s">
        <v>258</v>
      </c>
      <c r="FJT426" s="84" t="s">
        <v>258</v>
      </c>
      <c r="FJU426" s="84" t="s">
        <v>258</v>
      </c>
      <c r="FJV426" s="84" t="s">
        <v>258</v>
      </c>
      <c r="FJW426" s="84" t="s">
        <v>258</v>
      </c>
      <c r="FJX426" s="84" t="s">
        <v>258</v>
      </c>
      <c r="FJY426" s="84" t="s">
        <v>258</v>
      </c>
      <c r="FJZ426" s="84" t="s">
        <v>258</v>
      </c>
      <c r="FKA426" s="84" t="s">
        <v>258</v>
      </c>
      <c r="FKB426" s="84" t="s">
        <v>258</v>
      </c>
      <c r="FKC426" s="84" t="s">
        <v>258</v>
      </c>
      <c r="FKD426" s="84" t="s">
        <v>258</v>
      </c>
      <c r="FKE426" s="84" t="s">
        <v>258</v>
      </c>
      <c r="FKF426" s="84" t="s">
        <v>258</v>
      </c>
      <c r="FKG426" s="84" t="s">
        <v>258</v>
      </c>
      <c r="FKH426" s="84" t="s">
        <v>258</v>
      </c>
      <c r="FKI426" s="84" t="s">
        <v>258</v>
      </c>
      <c r="FKJ426" s="84" t="s">
        <v>258</v>
      </c>
      <c r="FKK426" s="84" t="s">
        <v>258</v>
      </c>
      <c r="FKL426" s="84" t="s">
        <v>258</v>
      </c>
      <c r="FKM426" s="84" t="s">
        <v>258</v>
      </c>
      <c r="FKN426" s="84" t="s">
        <v>258</v>
      </c>
      <c r="FKO426" s="84" t="s">
        <v>258</v>
      </c>
      <c r="FKP426" s="84" t="s">
        <v>258</v>
      </c>
      <c r="FKQ426" s="84" t="s">
        <v>258</v>
      </c>
      <c r="FKR426" s="84" t="s">
        <v>258</v>
      </c>
      <c r="FKS426" s="84" t="s">
        <v>258</v>
      </c>
      <c r="FKT426" s="84" t="s">
        <v>258</v>
      </c>
      <c r="FKU426" s="84" t="s">
        <v>258</v>
      </c>
      <c r="FKV426" s="84" t="s">
        <v>258</v>
      </c>
      <c r="FKW426" s="84" t="s">
        <v>258</v>
      </c>
      <c r="FKX426" s="84" t="s">
        <v>258</v>
      </c>
      <c r="FKY426" s="84" t="s">
        <v>258</v>
      </c>
      <c r="FKZ426" s="84" t="s">
        <v>258</v>
      </c>
      <c r="FLA426" s="84" t="s">
        <v>258</v>
      </c>
      <c r="FLB426" s="84" t="s">
        <v>258</v>
      </c>
      <c r="FLC426" s="84" t="s">
        <v>258</v>
      </c>
      <c r="FLD426" s="84" t="s">
        <v>258</v>
      </c>
      <c r="FLE426" s="84" t="s">
        <v>258</v>
      </c>
      <c r="FLF426" s="84" t="s">
        <v>258</v>
      </c>
      <c r="FLG426" s="84" t="s">
        <v>258</v>
      </c>
      <c r="FLH426" s="84" t="s">
        <v>258</v>
      </c>
      <c r="FLI426" s="84" t="s">
        <v>258</v>
      </c>
      <c r="FLJ426" s="84" t="s">
        <v>258</v>
      </c>
      <c r="FLK426" s="84" t="s">
        <v>258</v>
      </c>
      <c r="FLL426" s="84" t="s">
        <v>258</v>
      </c>
      <c r="FLM426" s="84" t="s">
        <v>258</v>
      </c>
      <c r="FLN426" s="84" t="s">
        <v>258</v>
      </c>
      <c r="FLO426" s="84" t="s">
        <v>258</v>
      </c>
      <c r="FLP426" s="84" t="s">
        <v>258</v>
      </c>
      <c r="FLQ426" s="84" t="s">
        <v>258</v>
      </c>
      <c r="FLR426" s="84" t="s">
        <v>258</v>
      </c>
      <c r="FLS426" s="84" t="s">
        <v>258</v>
      </c>
      <c r="FLT426" s="84" t="s">
        <v>258</v>
      </c>
      <c r="FLU426" s="84" t="s">
        <v>258</v>
      </c>
      <c r="FLV426" s="84" t="s">
        <v>258</v>
      </c>
      <c r="FLW426" s="84" t="s">
        <v>258</v>
      </c>
      <c r="FLX426" s="84" t="s">
        <v>258</v>
      </c>
      <c r="FLY426" s="84" t="s">
        <v>258</v>
      </c>
      <c r="FLZ426" s="84" t="s">
        <v>258</v>
      </c>
      <c r="FMA426" s="84" t="s">
        <v>258</v>
      </c>
      <c r="FMB426" s="84" t="s">
        <v>258</v>
      </c>
      <c r="FMC426" s="84" t="s">
        <v>258</v>
      </c>
      <c r="FMD426" s="84" t="s">
        <v>258</v>
      </c>
      <c r="FME426" s="84" t="s">
        <v>258</v>
      </c>
      <c r="FMF426" s="84" t="s">
        <v>258</v>
      </c>
      <c r="FMG426" s="84" t="s">
        <v>258</v>
      </c>
      <c r="FMH426" s="84" t="s">
        <v>258</v>
      </c>
      <c r="FMI426" s="84" t="s">
        <v>258</v>
      </c>
      <c r="FMJ426" s="84" t="s">
        <v>258</v>
      </c>
      <c r="FMK426" s="84" t="s">
        <v>258</v>
      </c>
      <c r="FML426" s="84" t="s">
        <v>258</v>
      </c>
      <c r="FMM426" s="84" t="s">
        <v>258</v>
      </c>
      <c r="FMN426" s="84" t="s">
        <v>258</v>
      </c>
      <c r="FMO426" s="84" t="s">
        <v>258</v>
      </c>
      <c r="FMP426" s="84" t="s">
        <v>258</v>
      </c>
      <c r="FMQ426" s="84" t="s">
        <v>258</v>
      </c>
      <c r="FMR426" s="84" t="s">
        <v>258</v>
      </c>
      <c r="FMS426" s="84" t="s">
        <v>258</v>
      </c>
      <c r="FMT426" s="84" t="s">
        <v>258</v>
      </c>
      <c r="FMU426" s="84" t="s">
        <v>258</v>
      </c>
      <c r="FMV426" s="84" t="s">
        <v>258</v>
      </c>
      <c r="FMW426" s="84" t="s">
        <v>258</v>
      </c>
      <c r="FMX426" s="84" t="s">
        <v>258</v>
      </c>
      <c r="FMY426" s="84" t="s">
        <v>258</v>
      </c>
      <c r="FMZ426" s="84" t="s">
        <v>258</v>
      </c>
      <c r="FNA426" s="84" t="s">
        <v>258</v>
      </c>
      <c r="FNB426" s="84" t="s">
        <v>258</v>
      </c>
      <c r="FNC426" s="84" t="s">
        <v>258</v>
      </c>
      <c r="FND426" s="84" t="s">
        <v>258</v>
      </c>
      <c r="FNE426" s="84" t="s">
        <v>258</v>
      </c>
      <c r="FNF426" s="84" t="s">
        <v>258</v>
      </c>
      <c r="FNG426" s="84" t="s">
        <v>258</v>
      </c>
      <c r="FNH426" s="84" t="s">
        <v>258</v>
      </c>
      <c r="FNI426" s="84" t="s">
        <v>258</v>
      </c>
      <c r="FNJ426" s="84" t="s">
        <v>258</v>
      </c>
      <c r="FNK426" s="84" t="s">
        <v>258</v>
      </c>
      <c r="FNL426" s="84" t="s">
        <v>258</v>
      </c>
      <c r="FNM426" s="84" t="s">
        <v>258</v>
      </c>
      <c r="FNN426" s="84" t="s">
        <v>258</v>
      </c>
      <c r="FNO426" s="84" t="s">
        <v>258</v>
      </c>
      <c r="FNP426" s="84" t="s">
        <v>258</v>
      </c>
      <c r="FNQ426" s="84" t="s">
        <v>258</v>
      </c>
      <c r="FNR426" s="84" t="s">
        <v>258</v>
      </c>
      <c r="FNS426" s="84" t="s">
        <v>258</v>
      </c>
      <c r="FNT426" s="84" t="s">
        <v>258</v>
      </c>
      <c r="FNU426" s="84" t="s">
        <v>258</v>
      </c>
      <c r="FNV426" s="84" t="s">
        <v>258</v>
      </c>
      <c r="FNW426" s="84" t="s">
        <v>258</v>
      </c>
      <c r="FNX426" s="84" t="s">
        <v>258</v>
      </c>
      <c r="FNY426" s="84" t="s">
        <v>258</v>
      </c>
      <c r="FNZ426" s="84" t="s">
        <v>258</v>
      </c>
      <c r="FOA426" s="84" t="s">
        <v>258</v>
      </c>
      <c r="FOB426" s="84" t="s">
        <v>258</v>
      </c>
      <c r="FOC426" s="84" t="s">
        <v>258</v>
      </c>
      <c r="FOD426" s="84" t="s">
        <v>258</v>
      </c>
      <c r="FOE426" s="84" t="s">
        <v>258</v>
      </c>
      <c r="FOF426" s="84" t="s">
        <v>258</v>
      </c>
      <c r="FOG426" s="84" t="s">
        <v>258</v>
      </c>
      <c r="FOH426" s="84" t="s">
        <v>258</v>
      </c>
      <c r="FOI426" s="84" t="s">
        <v>258</v>
      </c>
      <c r="FOJ426" s="84" t="s">
        <v>258</v>
      </c>
      <c r="FOK426" s="84" t="s">
        <v>258</v>
      </c>
      <c r="FOL426" s="84" t="s">
        <v>258</v>
      </c>
      <c r="FOM426" s="84" t="s">
        <v>258</v>
      </c>
      <c r="FON426" s="84" t="s">
        <v>258</v>
      </c>
      <c r="FOO426" s="84" t="s">
        <v>258</v>
      </c>
      <c r="FOP426" s="84" t="s">
        <v>258</v>
      </c>
      <c r="FOQ426" s="84" t="s">
        <v>258</v>
      </c>
      <c r="FOR426" s="84" t="s">
        <v>258</v>
      </c>
      <c r="FOS426" s="84" t="s">
        <v>258</v>
      </c>
      <c r="FOT426" s="84" t="s">
        <v>258</v>
      </c>
      <c r="FOU426" s="84" t="s">
        <v>258</v>
      </c>
      <c r="FOV426" s="84" t="s">
        <v>258</v>
      </c>
      <c r="FOW426" s="84" t="s">
        <v>258</v>
      </c>
      <c r="FOX426" s="84" t="s">
        <v>258</v>
      </c>
      <c r="FOY426" s="84" t="s">
        <v>258</v>
      </c>
      <c r="FOZ426" s="84" t="s">
        <v>258</v>
      </c>
      <c r="FPA426" s="84" t="s">
        <v>258</v>
      </c>
      <c r="FPB426" s="84" t="s">
        <v>258</v>
      </c>
      <c r="FPC426" s="84" t="s">
        <v>258</v>
      </c>
      <c r="FPD426" s="84" t="s">
        <v>258</v>
      </c>
      <c r="FPE426" s="84" t="s">
        <v>258</v>
      </c>
      <c r="FPF426" s="84" t="s">
        <v>258</v>
      </c>
      <c r="FPG426" s="84" t="s">
        <v>258</v>
      </c>
      <c r="FPH426" s="84" t="s">
        <v>258</v>
      </c>
      <c r="FPI426" s="84" t="s">
        <v>258</v>
      </c>
      <c r="FPJ426" s="84" t="s">
        <v>258</v>
      </c>
      <c r="FPK426" s="84" t="s">
        <v>258</v>
      </c>
      <c r="FPL426" s="84" t="s">
        <v>258</v>
      </c>
      <c r="FPM426" s="84" t="s">
        <v>258</v>
      </c>
      <c r="FPN426" s="84" t="s">
        <v>258</v>
      </c>
      <c r="FPO426" s="84" t="s">
        <v>258</v>
      </c>
      <c r="FPP426" s="84" t="s">
        <v>258</v>
      </c>
      <c r="FPQ426" s="84" t="s">
        <v>258</v>
      </c>
      <c r="FPR426" s="84" t="s">
        <v>258</v>
      </c>
      <c r="FPS426" s="84" t="s">
        <v>258</v>
      </c>
      <c r="FPT426" s="84" t="s">
        <v>258</v>
      </c>
      <c r="FPU426" s="84" t="s">
        <v>258</v>
      </c>
      <c r="FPV426" s="84" t="s">
        <v>258</v>
      </c>
      <c r="FPW426" s="84" t="s">
        <v>258</v>
      </c>
      <c r="FPX426" s="84" t="s">
        <v>258</v>
      </c>
      <c r="FPY426" s="84" t="s">
        <v>258</v>
      </c>
      <c r="FPZ426" s="84" t="s">
        <v>258</v>
      </c>
      <c r="FQA426" s="84" t="s">
        <v>258</v>
      </c>
      <c r="FQB426" s="84" t="s">
        <v>258</v>
      </c>
      <c r="FQC426" s="84" t="s">
        <v>258</v>
      </c>
      <c r="FQD426" s="84" t="s">
        <v>258</v>
      </c>
      <c r="FQE426" s="84" t="s">
        <v>258</v>
      </c>
      <c r="FQF426" s="84" t="s">
        <v>258</v>
      </c>
      <c r="FQG426" s="84" t="s">
        <v>258</v>
      </c>
      <c r="FQH426" s="84" t="s">
        <v>258</v>
      </c>
      <c r="FQI426" s="84" t="s">
        <v>258</v>
      </c>
      <c r="FQJ426" s="84" t="s">
        <v>258</v>
      </c>
      <c r="FQK426" s="84" t="s">
        <v>258</v>
      </c>
      <c r="FQL426" s="84" t="s">
        <v>258</v>
      </c>
      <c r="FQM426" s="84" t="s">
        <v>258</v>
      </c>
      <c r="FQN426" s="84" t="s">
        <v>258</v>
      </c>
      <c r="FQO426" s="84" t="s">
        <v>258</v>
      </c>
      <c r="FQP426" s="84" t="s">
        <v>258</v>
      </c>
      <c r="FQQ426" s="84" t="s">
        <v>258</v>
      </c>
      <c r="FQR426" s="84" t="s">
        <v>258</v>
      </c>
      <c r="FQS426" s="84" t="s">
        <v>258</v>
      </c>
      <c r="FQT426" s="84" t="s">
        <v>258</v>
      </c>
      <c r="FQU426" s="84" t="s">
        <v>258</v>
      </c>
      <c r="FQV426" s="84" t="s">
        <v>258</v>
      </c>
      <c r="FQW426" s="84" t="s">
        <v>258</v>
      </c>
      <c r="FQX426" s="84" t="s">
        <v>258</v>
      </c>
      <c r="FQY426" s="84" t="s">
        <v>258</v>
      </c>
      <c r="FQZ426" s="84" t="s">
        <v>258</v>
      </c>
      <c r="FRA426" s="84" t="s">
        <v>258</v>
      </c>
      <c r="FRB426" s="84" t="s">
        <v>258</v>
      </c>
      <c r="FRC426" s="84" t="s">
        <v>258</v>
      </c>
      <c r="FRD426" s="84" t="s">
        <v>258</v>
      </c>
      <c r="FRE426" s="84" t="s">
        <v>258</v>
      </c>
      <c r="FRF426" s="84" t="s">
        <v>258</v>
      </c>
      <c r="FRG426" s="84" t="s">
        <v>258</v>
      </c>
      <c r="FRH426" s="84" t="s">
        <v>258</v>
      </c>
      <c r="FRI426" s="84" t="s">
        <v>258</v>
      </c>
      <c r="FRJ426" s="84" t="s">
        <v>258</v>
      </c>
      <c r="FRK426" s="84" t="s">
        <v>258</v>
      </c>
      <c r="FRL426" s="84" t="s">
        <v>258</v>
      </c>
      <c r="FRM426" s="84" t="s">
        <v>258</v>
      </c>
      <c r="FRN426" s="84" t="s">
        <v>258</v>
      </c>
      <c r="FRO426" s="84" t="s">
        <v>258</v>
      </c>
      <c r="FRP426" s="84" t="s">
        <v>258</v>
      </c>
      <c r="FRQ426" s="84" t="s">
        <v>258</v>
      </c>
      <c r="FRR426" s="84" t="s">
        <v>258</v>
      </c>
      <c r="FRS426" s="84" t="s">
        <v>258</v>
      </c>
      <c r="FRT426" s="84" t="s">
        <v>258</v>
      </c>
      <c r="FRU426" s="84" t="s">
        <v>258</v>
      </c>
      <c r="FRV426" s="84" t="s">
        <v>258</v>
      </c>
      <c r="FRW426" s="84" t="s">
        <v>258</v>
      </c>
      <c r="FRX426" s="84" t="s">
        <v>258</v>
      </c>
      <c r="FRY426" s="84" t="s">
        <v>258</v>
      </c>
      <c r="FRZ426" s="84" t="s">
        <v>258</v>
      </c>
      <c r="FSA426" s="84" t="s">
        <v>258</v>
      </c>
      <c r="FSB426" s="84" t="s">
        <v>258</v>
      </c>
      <c r="FSC426" s="84" t="s">
        <v>258</v>
      </c>
      <c r="FSD426" s="84" t="s">
        <v>258</v>
      </c>
      <c r="FSE426" s="84" t="s">
        <v>258</v>
      </c>
      <c r="FSF426" s="84" t="s">
        <v>258</v>
      </c>
      <c r="FSG426" s="84" t="s">
        <v>258</v>
      </c>
      <c r="FSH426" s="84" t="s">
        <v>258</v>
      </c>
      <c r="FSI426" s="84" t="s">
        <v>258</v>
      </c>
      <c r="FSJ426" s="84" t="s">
        <v>258</v>
      </c>
      <c r="FSK426" s="84" t="s">
        <v>258</v>
      </c>
      <c r="FSL426" s="84" t="s">
        <v>258</v>
      </c>
      <c r="FSM426" s="84" t="s">
        <v>258</v>
      </c>
      <c r="FSN426" s="84" t="s">
        <v>258</v>
      </c>
      <c r="FSO426" s="84" t="s">
        <v>258</v>
      </c>
      <c r="FSP426" s="84" t="s">
        <v>258</v>
      </c>
      <c r="FSQ426" s="84" t="s">
        <v>258</v>
      </c>
      <c r="FSR426" s="84" t="s">
        <v>258</v>
      </c>
      <c r="FSS426" s="84" t="s">
        <v>258</v>
      </c>
      <c r="FST426" s="84" t="s">
        <v>258</v>
      </c>
      <c r="FSU426" s="84" t="s">
        <v>258</v>
      </c>
      <c r="FSV426" s="84" t="s">
        <v>258</v>
      </c>
      <c r="FSW426" s="84" t="s">
        <v>258</v>
      </c>
      <c r="FSX426" s="84" t="s">
        <v>258</v>
      </c>
      <c r="FSY426" s="84" t="s">
        <v>258</v>
      </c>
      <c r="FSZ426" s="84" t="s">
        <v>258</v>
      </c>
      <c r="FTA426" s="84" t="s">
        <v>258</v>
      </c>
      <c r="FTB426" s="84" t="s">
        <v>258</v>
      </c>
      <c r="FTC426" s="84" t="s">
        <v>258</v>
      </c>
      <c r="FTD426" s="84" t="s">
        <v>258</v>
      </c>
      <c r="FTE426" s="84" t="s">
        <v>258</v>
      </c>
      <c r="FTF426" s="84" t="s">
        <v>258</v>
      </c>
      <c r="FTG426" s="84" t="s">
        <v>258</v>
      </c>
      <c r="FTH426" s="84" t="s">
        <v>258</v>
      </c>
      <c r="FTI426" s="84" t="s">
        <v>258</v>
      </c>
      <c r="FTJ426" s="84" t="s">
        <v>258</v>
      </c>
      <c r="FTK426" s="84" t="s">
        <v>258</v>
      </c>
      <c r="FTL426" s="84" t="s">
        <v>258</v>
      </c>
      <c r="FTM426" s="84" t="s">
        <v>258</v>
      </c>
      <c r="FTN426" s="84" t="s">
        <v>258</v>
      </c>
      <c r="FTO426" s="84" t="s">
        <v>258</v>
      </c>
      <c r="FTP426" s="84" t="s">
        <v>258</v>
      </c>
      <c r="FTQ426" s="84" t="s">
        <v>258</v>
      </c>
      <c r="FTR426" s="84" t="s">
        <v>258</v>
      </c>
      <c r="FTS426" s="84" t="s">
        <v>258</v>
      </c>
      <c r="FTT426" s="84" t="s">
        <v>258</v>
      </c>
      <c r="FTU426" s="84" t="s">
        <v>258</v>
      </c>
      <c r="FTV426" s="84" t="s">
        <v>258</v>
      </c>
      <c r="FTW426" s="84" t="s">
        <v>258</v>
      </c>
      <c r="FTX426" s="84" t="s">
        <v>258</v>
      </c>
      <c r="FTY426" s="84" t="s">
        <v>258</v>
      </c>
      <c r="FTZ426" s="84" t="s">
        <v>258</v>
      </c>
      <c r="FUA426" s="84" t="s">
        <v>258</v>
      </c>
      <c r="FUB426" s="84" t="s">
        <v>258</v>
      </c>
      <c r="FUC426" s="84" t="s">
        <v>258</v>
      </c>
      <c r="FUD426" s="84" t="s">
        <v>258</v>
      </c>
      <c r="FUE426" s="84" t="s">
        <v>258</v>
      </c>
      <c r="FUF426" s="84" t="s">
        <v>258</v>
      </c>
      <c r="FUG426" s="84" t="s">
        <v>258</v>
      </c>
      <c r="FUH426" s="84" t="s">
        <v>258</v>
      </c>
      <c r="FUI426" s="84" t="s">
        <v>258</v>
      </c>
      <c r="FUJ426" s="84" t="s">
        <v>258</v>
      </c>
      <c r="FUK426" s="84" t="s">
        <v>258</v>
      </c>
      <c r="FUL426" s="84" t="s">
        <v>258</v>
      </c>
      <c r="FUM426" s="84" t="s">
        <v>258</v>
      </c>
      <c r="FUN426" s="84" t="s">
        <v>258</v>
      </c>
      <c r="FUO426" s="84" t="s">
        <v>258</v>
      </c>
      <c r="FUP426" s="84" t="s">
        <v>258</v>
      </c>
      <c r="FUQ426" s="84" t="s">
        <v>258</v>
      </c>
      <c r="FUR426" s="84" t="s">
        <v>258</v>
      </c>
      <c r="FUS426" s="84" t="s">
        <v>258</v>
      </c>
      <c r="FUT426" s="84" t="s">
        <v>258</v>
      </c>
      <c r="FUU426" s="84" t="s">
        <v>258</v>
      </c>
      <c r="FUV426" s="84" t="s">
        <v>258</v>
      </c>
      <c r="FUW426" s="84" t="s">
        <v>258</v>
      </c>
      <c r="FUX426" s="84" t="s">
        <v>258</v>
      </c>
      <c r="FUY426" s="84" t="s">
        <v>258</v>
      </c>
      <c r="FUZ426" s="84" t="s">
        <v>258</v>
      </c>
      <c r="FVA426" s="84" t="s">
        <v>258</v>
      </c>
      <c r="FVB426" s="84" t="s">
        <v>258</v>
      </c>
      <c r="FVC426" s="84" t="s">
        <v>258</v>
      </c>
      <c r="FVD426" s="84" t="s">
        <v>258</v>
      </c>
      <c r="FVE426" s="84" t="s">
        <v>258</v>
      </c>
      <c r="FVF426" s="84" t="s">
        <v>258</v>
      </c>
      <c r="FVG426" s="84" t="s">
        <v>258</v>
      </c>
      <c r="FVH426" s="84" t="s">
        <v>258</v>
      </c>
      <c r="FVI426" s="84" t="s">
        <v>258</v>
      </c>
      <c r="FVJ426" s="84" t="s">
        <v>258</v>
      </c>
      <c r="FVK426" s="84" t="s">
        <v>258</v>
      </c>
      <c r="FVL426" s="84" t="s">
        <v>258</v>
      </c>
      <c r="FVM426" s="84" t="s">
        <v>258</v>
      </c>
      <c r="FVN426" s="84" t="s">
        <v>258</v>
      </c>
      <c r="FVO426" s="84" t="s">
        <v>258</v>
      </c>
      <c r="FVP426" s="84" t="s">
        <v>258</v>
      </c>
      <c r="FVQ426" s="84" t="s">
        <v>258</v>
      </c>
      <c r="FVR426" s="84" t="s">
        <v>258</v>
      </c>
      <c r="FVS426" s="84" t="s">
        <v>258</v>
      </c>
      <c r="FVT426" s="84" t="s">
        <v>258</v>
      </c>
      <c r="FVU426" s="84" t="s">
        <v>258</v>
      </c>
      <c r="FVV426" s="84" t="s">
        <v>258</v>
      </c>
      <c r="FVW426" s="84" t="s">
        <v>258</v>
      </c>
      <c r="FVX426" s="84" t="s">
        <v>258</v>
      </c>
      <c r="FVY426" s="84" t="s">
        <v>258</v>
      </c>
      <c r="FVZ426" s="84" t="s">
        <v>258</v>
      </c>
      <c r="FWA426" s="84" t="s">
        <v>258</v>
      </c>
      <c r="FWB426" s="84" t="s">
        <v>258</v>
      </c>
      <c r="FWC426" s="84" t="s">
        <v>258</v>
      </c>
      <c r="FWD426" s="84" t="s">
        <v>258</v>
      </c>
      <c r="FWE426" s="84" t="s">
        <v>258</v>
      </c>
      <c r="FWF426" s="84" t="s">
        <v>258</v>
      </c>
      <c r="FWG426" s="84" t="s">
        <v>258</v>
      </c>
      <c r="FWH426" s="84" t="s">
        <v>258</v>
      </c>
      <c r="FWI426" s="84" t="s">
        <v>258</v>
      </c>
      <c r="FWJ426" s="84" t="s">
        <v>258</v>
      </c>
      <c r="FWK426" s="84" t="s">
        <v>258</v>
      </c>
      <c r="FWL426" s="84" t="s">
        <v>258</v>
      </c>
      <c r="FWM426" s="84" t="s">
        <v>258</v>
      </c>
      <c r="FWN426" s="84" t="s">
        <v>258</v>
      </c>
      <c r="FWO426" s="84" t="s">
        <v>258</v>
      </c>
      <c r="FWP426" s="84" t="s">
        <v>258</v>
      </c>
      <c r="FWQ426" s="84" t="s">
        <v>258</v>
      </c>
      <c r="FWR426" s="84" t="s">
        <v>258</v>
      </c>
      <c r="FWS426" s="84" t="s">
        <v>258</v>
      </c>
      <c r="FWT426" s="84" t="s">
        <v>258</v>
      </c>
      <c r="FWU426" s="84" t="s">
        <v>258</v>
      </c>
      <c r="FWV426" s="84" t="s">
        <v>258</v>
      </c>
      <c r="FWW426" s="84" t="s">
        <v>258</v>
      </c>
      <c r="FWX426" s="84" t="s">
        <v>258</v>
      </c>
      <c r="FWY426" s="84" t="s">
        <v>258</v>
      </c>
      <c r="FWZ426" s="84" t="s">
        <v>258</v>
      </c>
      <c r="FXA426" s="84" t="s">
        <v>258</v>
      </c>
      <c r="FXB426" s="84" t="s">
        <v>258</v>
      </c>
      <c r="FXC426" s="84" t="s">
        <v>258</v>
      </c>
      <c r="FXD426" s="84" t="s">
        <v>258</v>
      </c>
      <c r="FXE426" s="84" t="s">
        <v>258</v>
      </c>
      <c r="FXF426" s="84" t="s">
        <v>258</v>
      </c>
      <c r="FXG426" s="84" t="s">
        <v>258</v>
      </c>
      <c r="FXH426" s="84" t="s">
        <v>258</v>
      </c>
      <c r="FXI426" s="84" t="s">
        <v>258</v>
      </c>
      <c r="FXJ426" s="84" t="s">
        <v>258</v>
      </c>
      <c r="FXK426" s="84" t="s">
        <v>258</v>
      </c>
      <c r="FXL426" s="84" t="s">
        <v>258</v>
      </c>
      <c r="FXM426" s="84" t="s">
        <v>258</v>
      </c>
      <c r="FXN426" s="84" t="s">
        <v>258</v>
      </c>
      <c r="FXO426" s="84" t="s">
        <v>258</v>
      </c>
      <c r="FXP426" s="84" t="s">
        <v>258</v>
      </c>
      <c r="FXQ426" s="84" t="s">
        <v>258</v>
      </c>
      <c r="FXR426" s="84" t="s">
        <v>258</v>
      </c>
      <c r="FXS426" s="84" t="s">
        <v>258</v>
      </c>
      <c r="FXT426" s="84" t="s">
        <v>258</v>
      </c>
      <c r="FXU426" s="84" t="s">
        <v>258</v>
      </c>
      <c r="FXV426" s="84" t="s">
        <v>258</v>
      </c>
      <c r="FXW426" s="84" t="s">
        <v>258</v>
      </c>
      <c r="FXX426" s="84" t="s">
        <v>258</v>
      </c>
      <c r="FXY426" s="84" t="s">
        <v>258</v>
      </c>
      <c r="FXZ426" s="84" t="s">
        <v>258</v>
      </c>
      <c r="FYA426" s="84" t="s">
        <v>258</v>
      </c>
      <c r="FYB426" s="84" t="s">
        <v>258</v>
      </c>
      <c r="FYC426" s="84" t="s">
        <v>258</v>
      </c>
      <c r="FYD426" s="84" t="s">
        <v>258</v>
      </c>
      <c r="FYE426" s="84" t="s">
        <v>258</v>
      </c>
      <c r="FYF426" s="84" t="s">
        <v>258</v>
      </c>
      <c r="FYG426" s="84" t="s">
        <v>258</v>
      </c>
      <c r="FYH426" s="84" t="s">
        <v>258</v>
      </c>
      <c r="FYI426" s="84" t="s">
        <v>258</v>
      </c>
      <c r="FYJ426" s="84" t="s">
        <v>258</v>
      </c>
      <c r="FYK426" s="84" t="s">
        <v>258</v>
      </c>
      <c r="FYL426" s="84" t="s">
        <v>258</v>
      </c>
      <c r="FYM426" s="84" t="s">
        <v>258</v>
      </c>
      <c r="FYN426" s="84" t="s">
        <v>258</v>
      </c>
      <c r="FYO426" s="84" t="s">
        <v>258</v>
      </c>
      <c r="FYP426" s="84" t="s">
        <v>258</v>
      </c>
      <c r="FYQ426" s="84" t="s">
        <v>258</v>
      </c>
      <c r="FYR426" s="84" t="s">
        <v>258</v>
      </c>
      <c r="FYS426" s="84" t="s">
        <v>258</v>
      </c>
      <c r="FYT426" s="84" t="s">
        <v>258</v>
      </c>
      <c r="FYU426" s="84" t="s">
        <v>258</v>
      </c>
      <c r="FYV426" s="84" t="s">
        <v>258</v>
      </c>
      <c r="FYW426" s="84" t="s">
        <v>258</v>
      </c>
      <c r="FYX426" s="84" t="s">
        <v>258</v>
      </c>
      <c r="FYY426" s="84" t="s">
        <v>258</v>
      </c>
      <c r="FYZ426" s="84" t="s">
        <v>258</v>
      </c>
      <c r="FZA426" s="84" t="s">
        <v>258</v>
      </c>
      <c r="FZB426" s="84" t="s">
        <v>258</v>
      </c>
      <c r="FZC426" s="84" t="s">
        <v>258</v>
      </c>
      <c r="FZD426" s="84" t="s">
        <v>258</v>
      </c>
      <c r="FZE426" s="84" t="s">
        <v>258</v>
      </c>
      <c r="FZF426" s="84" t="s">
        <v>258</v>
      </c>
      <c r="FZG426" s="84" t="s">
        <v>258</v>
      </c>
      <c r="FZH426" s="84" t="s">
        <v>258</v>
      </c>
      <c r="FZI426" s="84" t="s">
        <v>258</v>
      </c>
      <c r="FZJ426" s="84" t="s">
        <v>258</v>
      </c>
      <c r="FZK426" s="84" t="s">
        <v>258</v>
      </c>
      <c r="FZL426" s="84" t="s">
        <v>258</v>
      </c>
      <c r="FZM426" s="84" t="s">
        <v>258</v>
      </c>
      <c r="FZN426" s="84" t="s">
        <v>258</v>
      </c>
      <c r="FZO426" s="84" t="s">
        <v>258</v>
      </c>
      <c r="FZP426" s="84" t="s">
        <v>258</v>
      </c>
      <c r="FZQ426" s="84" t="s">
        <v>258</v>
      </c>
      <c r="FZR426" s="84" t="s">
        <v>258</v>
      </c>
      <c r="FZS426" s="84" t="s">
        <v>258</v>
      </c>
      <c r="FZT426" s="84" t="s">
        <v>258</v>
      </c>
      <c r="FZU426" s="84" t="s">
        <v>258</v>
      </c>
      <c r="FZV426" s="84" t="s">
        <v>258</v>
      </c>
      <c r="FZW426" s="84" t="s">
        <v>258</v>
      </c>
      <c r="FZX426" s="84" t="s">
        <v>258</v>
      </c>
      <c r="FZY426" s="84" t="s">
        <v>258</v>
      </c>
      <c r="FZZ426" s="84" t="s">
        <v>258</v>
      </c>
      <c r="GAA426" s="84" t="s">
        <v>258</v>
      </c>
      <c r="GAB426" s="84" t="s">
        <v>258</v>
      </c>
      <c r="GAC426" s="84" t="s">
        <v>258</v>
      </c>
      <c r="GAD426" s="84" t="s">
        <v>258</v>
      </c>
      <c r="GAE426" s="84" t="s">
        <v>258</v>
      </c>
      <c r="GAF426" s="84" t="s">
        <v>258</v>
      </c>
      <c r="GAG426" s="84" t="s">
        <v>258</v>
      </c>
      <c r="GAH426" s="84" t="s">
        <v>258</v>
      </c>
      <c r="GAI426" s="84" t="s">
        <v>258</v>
      </c>
      <c r="GAJ426" s="84" t="s">
        <v>258</v>
      </c>
      <c r="GAK426" s="84" t="s">
        <v>258</v>
      </c>
      <c r="GAL426" s="84" t="s">
        <v>258</v>
      </c>
      <c r="GAM426" s="84" t="s">
        <v>258</v>
      </c>
      <c r="GAN426" s="84" t="s">
        <v>258</v>
      </c>
      <c r="GAO426" s="84" t="s">
        <v>258</v>
      </c>
      <c r="GAP426" s="84" t="s">
        <v>258</v>
      </c>
      <c r="GAQ426" s="84" t="s">
        <v>258</v>
      </c>
      <c r="GAR426" s="84" t="s">
        <v>258</v>
      </c>
      <c r="GAS426" s="84" t="s">
        <v>258</v>
      </c>
      <c r="GAT426" s="84" t="s">
        <v>258</v>
      </c>
      <c r="GAU426" s="84" t="s">
        <v>258</v>
      </c>
      <c r="GAV426" s="84" t="s">
        <v>258</v>
      </c>
      <c r="GAW426" s="84" t="s">
        <v>258</v>
      </c>
      <c r="GAX426" s="84" t="s">
        <v>258</v>
      </c>
      <c r="GAY426" s="84" t="s">
        <v>258</v>
      </c>
      <c r="GAZ426" s="84" t="s">
        <v>258</v>
      </c>
      <c r="GBA426" s="84" t="s">
        <v>258</v>
      </c>
      <c r="GBB426" s="84" t="s">
        <v>258</v>
      </c>
      <c r="GBC426" s="84" t="s">
        <v>258</v>
      </c>
      <c r="GBD426" s="84" t="s">
        <v>258</v>
      </c>
      <c r="GBE426" s="84" t="s">
        <v>258</v>
      </c>
      <c r="GBF426" s="84" t="s">
        <v>258</v>
      </c>
      <c r="GBG426" s="84" t="s">
        <v>258</v>
      </c>
      <c r="GBH426" s="84" t="s">
        <v>258</v>
      </c>
      <c r="GBI426" s="84" t="s">
        <v>258</v>
      </c>
      <c r="GBJ426" s="84" t="s">
        <v>258</v>
      </c>
      <c r="GBK426" s="84" t="s">
        <v>258</v>
      </c>
      <c r="GBL426" s="84" t="s">
        <v>258</v>
      </c>
      <c r="GBM426" s="84" t="s">
        <v>258</v>
      </c>
      <c r="GBN426" s="84" t="s">
        <v>258</v>
      </c>
      <c r="GBO426" s="84" t="s">
        <v>258</v>
      </c>
      <c r="GBP426" s="84" t="s">
        <v>258</v>
      </c>
      <c r="GBQ426" s="84" t="s">
        <v>258</v>
      </c>
      <c r="GBR426" s="84" t="s">
        <v>258</v>
      </c>
      <c r="GBS426" s="84" t="s">
        <v>258</v>
      </c>
      <c r="GBT426" s="84" t="s">
        <v>258</v>
      </c>
      <c r="GBU426" s="84" t="s">
        <v>258</v>
      </c>
      <c r="GBV426" s="84" t="s">
        <v>258</v>
      </c>
      <c r="GBW426" s="84" t="s">
        <v>258</v>
      </c>
      <c r="GBX426" s="84" t="s">
        <v>258</v>
      </c>
      <c r="GBY426" s="84" t="s">
        <v>258</v>
      </c>
      <c r="GBZ426" s="84" t="s">
        <v>258</v>
      </c>
      <c r="GCA426" s="84" t="s">
        <v>258</v>
      </c>
      <c r="GCB426" s="84" t="s">
        <v>258</v>
      </c>
      <c r="GCC426" s="84" t="s">
        <v>258</v>
      </c>
      <c r="GCD426" s="84" t="s">
        <v>258</v>
      </c>
      <c r="GCE426" s="84" t="s">
        <v>258</v>
      </c>
      <c r="GCF426" s="84" t="s">
        <v>258</v>
      </c>
      <c r="GCG426" s="84" t="s">
        <v>258</v>
      </c>
      <c r="GCH426" s="84" t="s">
        <v>258</v>
      </c>
      <c r="GCI426" s="84" t="s">
        <v>258</v>
      </c>
      <c r="GCJ426" s="84" t="s">
        <v>258</v>
      </c>
      <c r="GCK426" s="84" t="s">
        <v>258</v>
      </c>
      <c r="GCL426" s="84" t="s">
        <v>258</v>
      </c>
      <c r="GCM426" s="84" t="s">
        <v>258</v>
      </c>
      <c r="GCN426" s="84" t="s">
        <v>258</v>
      </c>
      <c r="GCO426" s="84" t="s">
        <v>258</v>
      </c>
      <c r="GCP426" s="84" t="s">
        <v>258</v>
      </c>
      <c r="GCQ426" s="84" t="s">
        <v>258</v>
      </c>
      <c r="GCR426" s="84" t="s">
        <v>258</v>
      </c>
      <c r="GCS426" s="84" t="s">
        <v>258</v>
      </c>
      <c r="GCT426" s="84" t="s">
        <v>258</v>
      </c>
      <c r="GCU426" s="84" t="s">
        <v>258</v>
      </c>
      <c r="GCV426" s="84" t="s">
        <v>258</v>
      </c>
      <c r="GCW426" s="84" t="s">
        <v>258</v>
      </c>
      <c r="GCX426" s="84" t="s">
        <v>258</v>
      </c>
      <c r="GCY426" s="84" t="s">
        <v>258</v>
      </c>
      <c r="GCZ426" s="84" t="s">
        <v>258</v>
      </c>
      <c r="GDA426" s="84" t="s">
        <v>258</v>
      </c>
      <c r="GDB426" s="84" t="s">
        <v>258</v>
      </c>
      <c r="GDC426" s="84" t="s">
        <v>258</v>
      </c>
      <c r="GDD426" s="84" t="s">
        <v>258</v>
      </c>
      <c r="GDE426" s="84" t="s">
        <v>258</v>
      </c>
      <c r="GDF426" s="84" t="s">
        <v>258</v>
      </c>
      <c r="GDG426" s="84" t="s">
        <v>258</v>
      </c>
      <c r="GDH426" s="84" t="s">
        <v>258</v>
      </c>
      <c r="GDI426" s="84" t="s">
        <v>258</v>
      </c>
      <c r="GDJ426" s="84" t="s">
        <v>258</v>
      </c>
      <c r="GDK426" s="84" t="s">
        <v>258</v>
      </c>
      <c r="GDL426" s="84" t="s">
        <v>258</v>
      </c>
      <c r="GDM426" s="84" t="s">
        <v>258</v>
      </c>
      <c r="GDN426" s="84" t="s">
        <v>258</v>
      </c>
      <c r="GDO426" s="84" t="s">
        <v>258</v>
      </c>
      <c r="GDP426" s="84" t="s">
        <v>258</v>
      </c>
      <c r="GDQ426" s="84" t="s">
        <v>258</v>
      </c>
      <c r="GDR426" s="84" t="s">
        <v>258</v>
      </c>
      <c r="GDS426" s="84" t="s">
        <v>258</v>
      </c>
      <c r="GDT426" s="84" t="s">
        <v>258</v>
      </c>
      <c r="GDU426" s="84" t="s">
        <v>258</v>
      </c>
      <c r="GDV426" s="84" t="s">
        <v>258</v>
      </c>
      <c r="GDW426" s="84" t="s">
        <v>258</v>
      </c>
      <c r="GDX426" s="84" t="s">
        <v>258</v>
      </c>
      <c r="GDY426" s="84" t="s">
        <v>258</v>
      </c>
      <c r="GDZ426" s="84" t="s">
        <v>258</v>
      </c>
      <c r="GEA426" s="84" t="s">
        <v>258</v>
      </c>
      <c r="GEB426" s="84" t="s">
        <v>258</v>
      </c>
      <c r="GEC426" s="84" t="s">
        <v>258</v>
      </c>
      <c r="GED426" s="84" t="s">
        <v>258</v>
      </c>
      <c r="GEE426" s="84" t="s">
        <v>258</v>
      </c>
      <c r="GEF426" s="84" t="s">
        <v>258</v>
      </c>
      <c r="GEG426" s="84" t="s">
        <v>258</v>
      </c>
      <c r="GEH426" s="84" t="s">
        <v>258</v>
      </c>
      <c r="GEI426" s="84" t="s">
        <v>258</v>
      </c>
      <c r="GEJ426" s="84" t="s">
        <v>258</v>
      </c>
      <c r="GEK426" s="84" t="s">
        <v>258</v>
      </c>
      <c r="GEL426" s="84" t="s">
        <v>258</v>
      </c>
      <c r="GEM426" s="84" t="s">
        <v>258</v>
      </c>
      <c r="GEN426" s="84" t="s">
        <v>258</v>
      </c>
      <c r="GEO426" s="84" t="s">
        <v>258</v>
      </c>
      <c r="GEP426" s="84" t="s">
        <v>258</v>
      </c>
      <c r="GEQ426" s="84" t="s">
        <v>258</v>
      </c>
      <c r="GER426" s="84" t="s">
        <v>258</v>
      </c>
      <c r="GES426" s="84" t="s">
        <v>258</v>
      </c>
      <c r="GET426" s="84" t="s">
        <v>258</v>
      </c>
      <c r="GEU426" s="84" t="s">
        <v>258</v>
      </c>
      <c r="GEV426" s="84" t="s">
        <v>258</v>
      </c>
      <c r="GEW426" s="84" t="s">
        <v>258</v>
      </c>
      <c r="GEX426" s="84" t="s">
        <v>258</v>
      </c>
      <c r="GEY426" s="84" t="s">
        <v>258</v>
      </c>
      <c r="GEZ426" s="84" t="s">
        <v>258</v>
      </c>
      <c r="GFA426" s="84" t="s">
        <v>258</v>
      </c>
      <c r="GFB426" s="84" t="s">
        <v>258</v>
      </c>
      <c r="GFC426" s="84" t="s">
        <v>258</v>
      </c>
      <c r="GFD426" s="84" t="s">
        <v>258</v>
      </c>
      <c r="GFE426" s="84" t="s">
        <v>258</v>
      </c>
      <c r="GFF426" s="84" t="s">
        <v>258</v>
      </c>
      <c r="GFG426" s="84" t="s">
        <v>258</v>
      </c>
      <c r="GFH426" s="84" t="s">
        <v>258</v>
      </c>
      <c r="GFI426" s="84" t="s">
        <v>258</v>
      </c>
      <c r="GFJ426" s="84" t="s">
        <v>258</v>
      </c>
      <c r="GFK426" s="84" t="s">
        <v>258</v>
      </c>
      <c r="GFL426" s="84" t="s">
        <v>258</v>
      </c>
      <c r="GFM426" s="84" t="s">
        <v>258</v>
      </c>
      <c r="GFN426" s="84" t="s">
        <v>258</v>
      </c>
      <c r="GFO426" s="84" t="s">
        <v>258</v>
      </c>
      <c r="GFP426" s="84" t="s">
        <v>258</v>
      </c>
      <c r="GFQ426" s="84" t="s">
        <v>258</v>
      </c>
      <c r="GFR426" s="84" t="s">
        <v>258</v>
      </c>
      <c r="GFS426" s="84" t="s">
        <v>258</v>
      </c>
      <c r="GFT426" s="84" t="s">
        <v>258</v>
      </c>
      <c r="GFU426" s="84" t="s">
        <v>258</v>
      </c>
      <c r="GFV426" s="84" t="s">
        <v>258</v>
      </c>
      <c r="GFW426" s="84" t="s">
        <v>258</v>
      </c>
      <c r="GFX426" s="84" t="s">
        <v>258</v>
      </c>
      <c r="GFY426" s="84" t="s">
        <v>258</v>
      </c>
      <c r="GFZ426" s="84" t="s">
        <v>258</v>
      </c>
      <c r="GGA426" s="84" t="s">
        <v>258</v>
      </c>
      <c r="GGB426" s="84" t="s">
        <v>258</v>
      </c>
      <c r="GGC426" s="84" t="s">
        <v>258</v>
      </c>
      <c r="GGD426" s="84" t="s">
        <v>258</v>
      </c>
      <c r="GGE426" s="84" t="s">
        <v>258</v>
      </c>
      <c r="GGF426" s="84" t="s">
        <v>258</v>
      </c>
      <c r="GGG426" s="84" t="s">
        <v>258</v>
      </c>
      <c r="GGH426" s="84" t="s">
        <v>258</v>
      </c>
      <c r="GGI426" s="84" t="s">
        <v>258</v>
      </c>
      <c r="GGJ426" s="84" t="s">
        <v>258</v>
      </c>
      <c r="GGK426" s="84" t="s">
        <v>258</v>
      </c>
      <c r="GGL426" s="84" t="s">
        <v>258</v>
      </c>
      <c r="GGM426" s="84" t="s">
        <v>258</v>
      </c>
      <c r="GGN426" s="84" t="s">
        <v>258</v>
      </c>
      <c r="GGO426" s="84" t="s">
        <v>258</v>
      </c>
      <c r="GGP426" s="84" t="s">
        <v>258</v>
      </c>
      <c r="GGQ426" s="84" t="s">
        <v>258</v>
      </c>
      <c r="GGR426" s="84" t="s">
        <v>258</v>
      </c>
      <c r="GGS426" s="84" t="s">
        <v>258</v>
      </c>
      <c r="GGT426" s="84" t="s">
        <v>258</v>
      </c>
      <c r="GGU426" s="84" t="s">
        <v>258</v>
      </c>
      <c r="GGV426" s="84" t="s">
        <v>258</v>
      </c>
      <c r="GGW426" s="84" t="s">
        <v>258</v>
      </c>
      <c r="GGX426" s="84" t="s">
        <v>258</v>
      </c>
      <c r="GGY426" s="84" t="s">
        <v>258</v>
      </c>
      <c r="GGZ426" s="84" t="s">
        <v>258</v>
      </c>
      <c r="GHA426" s="84" t="s">
        <v>258</v>
      </c>
      <c r="GHB426" s="84" t="s">
        <v>258</v>
      </c>
      <c r="GHC426" s="84" t="s">
        <v>258</v>
      </c>
      <c r="GHD426" s="84" t="s">
        <v>258</v>
      </c>
      <c r="GHE426" s="84" t="s">
        <v>258</v>
      </c>
      <c r="GHF426" s="84" t="s">
        <v>258</v>
      </c>
      <c r="GHG426" s="84" t="s">
        <v>258</v>
      </c>
      <c r="GHH426" s="84" t="s">
        <v>258</v>
      </c>
      <c r="GHI426" s="84" t="s">
        <v>258</v>
      </c>
      <c r="GHJ426" s="84" t="s">
        <v>258</v>
      </c>
      <c r="GHK426" s="84" t="s">
        <v>258</v>
      </c>
      <c r="GHL426" s="84" t="s">
        <v>258</v>
      </c>
      <c r="GHM426" s="84" t="s">
        <v>258</v>
      </c>
      <c r="GHN426" s="84" t="s">
        <v>258</v>
      </c>
      <c r="GHO426" s="84" t="s">
        <v>258</v>
      </c>
      <c r="GHP426" s="84" t="s">
        <v>258</v>
      </c>
      <c r="GHQ426" s="84" t="s">
        <v>258</v>
      </c>
      <c r="GHR426" s="84" t="s">
        <v>258</v>
      </c>
      <c r="GHS426" s="84" t="s">
        <v>258</v>
      </c>
      <c r="GHT426" s="84" t="s">
        <v>258</v>
      </c>
      <c r="GHU426" s="84" t="s">
        <v>258</v>
      </c>
      <c r="GHV426" s="84" t="s">
        <v>258</v>
      </c>
      <c r="GHW426" s="84" t="s">
        <v>258</v>
      </c>
      <c r="GHX426" s="84" t="s">
        <v>258</v>
      </c>
      <c r="GHY426" s="84" t="s">
        <v>258</v>
      </c>
      <c r="GHZ426" s="84" t="s">
        <v>258</v>
      </c>
      <c r="GIA426" s="84" t="s">
        <v>258</v>
      </c>
      <c r="GIB426" s="84" t="s">
        <v>258</v>
      </c>
      <c r="GIC426" s="84" t="s">
        <v>258</v>
      </c>
      <c r="GID426" s="84" t="s">
        <v>258</v>
      </c>
      <c r="GIE426" s="84" t="s">
        <v>258</v>
      </c>
      <c r="GIF426" s="84" t="s">
        <v>258</v>
      </c>
      <c r="GIG426" s="84" t="s">
        <v>258</v>
      </c>
      <c r="GIH426" s="84" t="s">
        <v>258</v>
      </c>
      <c r="GII426" s="84" t="s">
        <v>258</v>
      </c>
      <c r="GIJ426" s="84" t="s">
        <v>258</v>
      </c>
      <c r="GIK426" s="84" t="s">
        <v>258</v>
      </c>
      <c r="GIL426" s="84" t="s">
        <v>258</v>
      </c>
      <c r="GIM426" s="84" t="s">
        <v>258</v>
      </c>
      <c r="GIN426" s="84" t="s">
        <v>258</v>
      </c>
      <c r="GIO426" s="84" t="s">
        <v>258</v>
      </c>
      <c r="GIP426" s="84" t="s">
        <v>258</v>
      </c>
      <c r="GIQ426" s="84" t="s">
        <v>258</v>
      </c>
      <c r="GIR426" s="84" t="s">
        <v>258</v>
      </c>
      <c r="GIS426" s="84" t="s">
        <v>258</v>
      </c>
      <c r="GIT426" s="84" t="s">
        <v>258</v>
      </c>
      <c r="GIU426" s="84" t="s">
        <v>258</v>
      </c>
      <c r="GIV426" s="84" t="s">
        <v>258</v>
      </c>
      <c r="GIW426" s="84" t="s">
        <v>258</v>
      </c>
      <c r="GIX426" s="84" t="s">
        <v>258</v>
      </c>
      <c r="GIY426" s="84" t="s">
        <v>258</v>
      </c>
      <c r="GIZ426" s="84" t="s">
        <v>258</v>
      </c>
      <c r="GJA426" s="84" t="s">
        <v>258</v>
      </c>
      <c r="GJB426" s="84" t="s">
        <v>258</v>
      </c>
      <c r="GJC426" s="84" t="s">
        <v>258</v>
      </c>
      <c r="GJD426" s="84" t="s">
        <v>258</v>
      </c>
      <c r="GJE426" s="84" t="s">
        <v>258</v>
      </c>
      <c r="GJF426" s="84" t="s">
        <v>258</v>
      </c>
      <c r="GJG426" s="84" t="s">
        <v>258</v>
      </c>
      <c r="GJH426" s="84" t="s">
        <v>258</v>
      </c>
      <c r="GJI426" s="84" t="s">
        <v>258</v>
      </c>
      <c r="GJJ426" s="84" t="s">
        <v>258</v>
      </c>
      <c r="GJK426" s="84" t="s">
        <v>258</v>
      </c>
      <c r="GJL426" s="84" t="s">
        <v>258</v>
      </c>
      <c r="GJM426" s="84" t="s">
        <v>258</v>
      </c>
      <c r="GJN426" s="84" t="s">
        <v>258</v>
      </c>
      <c r="GJO426" s="84" t="s">
        <v>258</v>
      </c>
      <c r="GJP426" s="84" t="s">
        <v>258</v>
      </c>
      <c r="GJQ426" s="84" t="s">
        <v>258</v>
      </c>
      <c r="GJR426" s="84" t="s">
        <v>258</v>
      </c>
      <c r="GJS426" s="84" t="s">
        <v>258</v>
      </c>
      <c r="GJT426" s="84" t="s">
        <v>258</v>
      </c>
      <c r="GJU426" s="84" t="s">
        <v>258</v>
      </c>
      <c r="GJV426" s="84" t="s">
        <v>258</v>
      </c>
      <c r="GJW426" s="84" t="s">
        <v>258</v>
      </c>
      <c r="GJX426" s="84" t="s">
        <v>258</v>
      </c>
      <c r="GJY426" s="84" t="s">
        <v>258</v>
      </c>
      <c r="GJZ426" s="84" t="s">
        <v>258</v>
      </c>
      <c r="GKA426" s="84" t="s">
        <v>258</v>
      </c>
      <c r="GKB426" s="84" t="s">
        <v>258</v>
      </c>
      <c r="GKC426" s="84" t="s">
        <v>258</v>
      </c>
      <c r="GKD426" s="84" t="s">
        <v>258</v>
      </c>
      <c r="GKE426" s="84" t="s">
        <v>258</v>
      </c>
      <c r="GKF426" s="84" t="s">
        <v>258</v>
      </c>
      <c r="GKG426" s="84" t="s">
        <v>258</v>
      </c>
      <c r="GKH426" s="84" t="s">
        <v>258</v>
      </c>
      <c r="GKI426" s="84" t="s">
        <v>258</v>
      </c>
      <c r="GKJ426" s="84" t="s">
        <v>258</v>
      </c>
      <c r="GKK426" s="84" t="s">
        <v>258</v>
      </c>
      <c r="GKL426" s="84" t="s">
        <v>258</v>
      </c>
      <c r="GKM426" s="84" t="s">
        <v>258</v>
      </c>
      <c r="GKN426" s="84" t="s">
        <v>258</v>
      </c>
      <c r="GKO426" s="84" t="s">
        <v>258</v>
      </c>
      <c r="GKP426" s="84" t="s">
        <v>258</v>
      </c>
      <c r="GKQ426" s="84" t="s">
        <v>258</v>
      </c>
      <c r="GKR426" s="84" t="s">
        <v>258</v>
      </c>
      <c r="GKS426" s="84" t="s">
        <v>258</v>
      </c>
      <c r="GKT426" s="84" t="s">
        <v>258</v>
      </c>
      <c r="GKU426" s="84" t="s">
        <v>258</v>
      </c>
      <c r="GKV426" s="84" t="s">
        <v>258</v>
      </c>
      <c r="GKW426" s="84" t="s">
        <v>258</v>
      </c>
      <c r="GKX426" s="84" t="s">
        <v>258</v>
      </c>
      <c r="GKY426" s="84" t="s">
        <v>258</v>
      </c>
      <c r="GKZ426" s="84" t="s">
        <v>258</v>
      </c>
      <c r="GLA426" s="84" t="s">
        <v>258</v>
      </c>
      <c r="GLB426" s="84" t="s">
        <v>258</v>
      </c>
      <c r="GLC426" s="84" t="s">
        <v>258</v>
      </c>
      <c r="GLD426" s="84" t="s">
        <v>258</v>
      </c>
      <c r="GLE426" s="84" t="s">
        <v>258</v>
      </c>
      <c r="GLF426" s="84" t="s">
        <v>258</v>
      </c>
      <c r="GLG426" s="84" t="s">
        <v>258</v>
      </c>
      <c r="GLH426" s="84" t="s">
        <v>258</v>
      </c>
      <c r="GLI426" s="84" t="s">
        <v>258</v>
      </c>
      <c r="GLJ426" s="84" t="s">
        <v>258</v>
      </c>
      <c r="GLK426" s="84" t="s">
        <v>258</v>
      </c>
      <c r="GLL426" s="84" t="s">
        <v>258</v>
      </c>
      <c r="GLM426" s="84" t="s">
        <v>258</v>
      </c>
      <c r="GLN426" s="84" t="s">
        <v>258</v>
      </c>
      <c r="GLO426" s="84" t="s">
        <v>258</v>
      </c>
      <c r="GLP426" s="84" t="s">
        <v>258</v>
      </c>
      <c r="GLQ426" s="84" t="s">
        <v>258</v>
      </c>
      <c r="GLR426" s="84" t="s">
        <v>258</v>
      </c>
      <c r="GLS426" s="84" t="s">
        <v>258</v>
      </c>
      <c r="GLT426" s="84" t="s">
        <v>258</v>
      </c>
      <c r="GLU426" s="84" t="s">
        <v>258</v>
      </c>
      <c r="GLV426" s="84" t="s">
        <v>258</v>
      </c>
      <c r="GLW426" s="84" t="s">
        <v>258</v>
      </c>
      <c r="GLX426" s="84" t="s">
        <v>258</v>
      </c>
      <c r="GLY426" s="84" t="s">
        <v>258</v>
      </c>
      <c r="GLZ426" s="84" t="s">
        <v>258</v>
      </c>
      <c r="GMA426" s="84" t="s">
        <v>258</v>
      </c>
      <c r="GMB426" s="84" t="s">
        <v>258</v>
      </c>
      <c r="GMC426" s="84" t="s">
        <v>258</v>
      </c>
      <c r="GMD426" s="84" t="s">
        <v>258</v>
      </c>
      <c r="GME426" s="84" t="s">
        <v>258</v>
      </c>
      <c r="GMF426" s="84" t="s">
        <v>258</v>
      </c>
      <c r="GMG426" s="84" t="s">
        <v>258</v>
      </c>
      <c r="GMH426" s="84" t="s">
        <v>258</v>
      </c>
      <c r="GMI426" s="84" t="s">
        <v>258</v>
      </c>
      <c r="GMJ426" s="84" t="s">
        <v>258</v>
      </c>
      <c r="GMK426" s="84" t="s">
        <v>258</v>
      </c>
      <c r="GML426" s="84" t="s">
        <v>258</v>
      </c>
      <c r="GMM426" s="84" t="s">
        <v>258</v>
      </c>
      <c r="GMN426" s="84" t="s">
        <v>258</v>
      </c>
      <c r="GMO426" s="84" t="s">
        <v>258</v>
      </c>
      <c r="GMP426" s="84" t="s">
        <v>258</v>
      </c>
      <c r="GMQ426" s="84" t="s">
        <v>258</v>
      </c>
      <c r="GMR426" s="84" t="s">
        <v>258</v>
      </c>
      <c r="GMS426" s="84" t="s">
        <v>258</v>
      </c>
      <c r="GMT426" s="84" t="s">
        <v>258</v>
      </c>
      <c r="GMU426" s="84" t="s">
        <v>258</v>
      </c>
      <c r="GMV426" s="84" t="s">
        <v>258</v>
      </c>
      <c r="GMW426" s="84" t="s">
        <v>258</v>
      </c>
      <c r="GMX426" s="84" t="s">
        <v>258</v>
      </c>
      <c r="GMY426" s="84" t="s">
        <v>258</v>
      </c>
      <c r="GMZ426" s="84" t="s">
        <v>258</v>
      </c>
      <c r="GNA426" s="84" t="s">
        <v>258</v>
      </c>
      <c r="GNB426" s="84" t="s">
        <v>258</v>
      </c>
      <c r="GNC426" s="84" t="s">
        <v>258</v>
      </c>
      <c r="GND426" s="84" t="s">
        <v>258</v>
      </c>
      <c r="GNE426" s="84" t="s">
        <v>258</v>
      </c>
      <c r="GNF426" s="84" t="s">
        <v>258</v>
      </c>
      <c r="GNG426" s="84" t="s">
        <v>258</v>
      </c>
      <c r="GNH426" s="84" t="s">
        <v>258</v>
      </c>
      <c r="GNI426" s="84" t="s">
        <v>258</v>
      </c>
      <c r="GNJ426" s="84" t="s">
        <v>258</v>
      </c>
      <c r="GNK426" s="84" t="s">
        <v>258</v>
      </c>
      <c r="GNL426" s="84" t="s">
        <v>258</v>
      </c>
      <c r="GNM426" s="84" t="s">
        <v>258</v>
      </c>
      <c r="GNN426" s="84" t="s">
        <v>258</v>
      </c>
      <c r="GNO426" s="84" t="s">
        <v>258</v>
      </c>
      <c r="GNP426" s="84" t="s">
        <v>258</v>
      </c>
      <c r="GNQ426" s="84" t="s">
        <v>258</v>
      </c>
      <c r="GNR426" s="84" t="s">
        <v>258</v>
      </c>
      <c r="GNS426" s="84" t="s">
        <v>258</v>
      </c>
      <c r="GNT426" s="84" t="s">
        <v>258</v>
      </c>
      <c r="GNU426" s="84" t="s">
        <v>258</v>
      </c>
      <c r="GNV426" s="84" t="s">
        <v>258</v>
      </c>
      <c r="GNW426" s="84" t="s">
        <v>258</v>
      </c>
      <c r="GNX426" s="84" t="s">
        <v>258</v>
      </c>
      <c r="GNY426" s="84" t="s">
        <v>258</v>
      </c>
      <c r="GNZ426" s="84" t="s">
        <v>258</v>
      </c>
      <c r="GOA426" s="84" t="s">
        <v>258</v>
      </c>
      <c r="GOB426" s="84" t="s">
        <v>258</v>
      </c>
      <c r="GOC426" s="84" t="s">
        <v>258</v>
      </c>
      <c r="GOD426" s="84" t="s">
        <v>258</v>
      </c>
      <c r="GOE426" s="84" t="s">
        <v>258</v>
      </c>
      <c r="GOF426" s="84" t="s">
        <v>258</v>
      </c>
      <c r="GOG426" s="84" t="s">
        <v>258</v>
      </c>
      <c r="GOH426" s="84" t="s">
        <v>258</v>
      </c>
      <c r="GOI426" s="84" t="s">
        <v>258</v>
      </c>
      <c r="GOJ426" s="84" t="s">
        <v>258</v>
      </c>
      <c r="GOK426" s="84" t="s">
        <v>258</v>
      </c>
      <c r="GOL426" s="84" t="s">
        <v>258</v>
      </c>
      <c r="GOM426" s="84" t="s">
        <v>258</v>
      </c>
      <c r="GON426" s="84" t="s">
        <v>258</v>
      </c>
      <c r="GOO426" s="84" t="s">
        <v>258</v>
      </c>
      <c r="GOP426" s="84" t="s">
        <v>258</v>
      </c>
      <c r="GOQ426" s="84" t="s">
        <v>258</v>
      </c>
      <c r="GOR426" s="84" t="s">
        <v>258</v>
      </c>
      <c r="GOS426" s="84" t="s">
        <v>258</v>
      </c>
      <c r="GOT426" s="84" t="s">
        <v>258</v>
      </c>
      <c r="GOU426" s="84" t="s">
        <v>258</v>
      </c>
      <c r="GOV426" s="84" t="s">
        <v>258</v>
      </c>
      <c r="GOW426" s="84" t="s">
        <v>258</v>
      </c>
      <c r="GOX426" s="84" t="s">
        <v>258</v>
      </c>
      <c r="GOY426" s="84" t="s">
        <v>258</v>
      </c>
      <c r="GOZ426" s="84" t="s">
        <v>258</v>
      </c>
      <c r="GPA426" s="84" t="s">
        <v>258</v>
      </c>
      <c r="GPB426" s="84" t="s">
        <v>258</v>
      </c>
      <c r="GPC426" s="84" t="s">
        <v>258</v>
      </c>
      <c r="GPD426" s="84" t="s">
        <v>258</v>
      </c>
      <c r="GPE426" s="84" t="s">
        <v>258</v>
      </c>
      <c r="GPF426" s="84" t="s">
        <v>258</v>
      </c>
      <c r="GPG426" s="84" t="s">
        <v>258</v>
      </c>
      <c r="GPH426" s="84" t="s">
        <v>258</v>
      </c>
      <c r="GPI426" s="84" t="s">
        <v>258</v>
      </c>
      <c r="GPJ426" s="84" t="s">
        <v>258</v>
      </c>
      <c r="GPK426" s="84" t="s">
        <v>258</v>
      </c>
      <c r="GPL426" s="84" t="s">
        <v>258</v>
      </c>
      <c r="GPM426" s="84" t="s">
        <v>258</v>
      </c>
      <c r="GPN426" s="84" t="s">
        <v>258</v>
      </c>
      <c r="GPO426" s="84" t="s">
        <v>258</v>
      </c>
      <c r="GPP426" s="84" t="s">
        <v>258</v>
      </c>
      <c r="GPQ426" s="84" t="s">
        <v>258</v>
      </c>
      <c r="GPR426" s="84" t="s">
        <v>258</v>
      </c>
      <c r="GPS426" s="84" t="s">
        <v>258</v>
      </c>
      <c r="GPT426" s="84" t="s">
        <v>258</v>
      </c>
      <c r="GPU426" s="84" t="s">
        <v>258</v>
      </c>
      <c r="GPV426" s="84" t="s">
        <v>258</v>
      </c>
      <c r="GPW426" s="84" t="s">
        <v>258</v>
      </c>
      <c r="GPX426" s="84" t="s">
        <v>258</v>
      </c>
      <c r="GPY426" s="84" t="s">
        <v>258</v>
      </c>
      <c r="GPZ426" s="84" t="s">
        <v>258</v>
      </c>
      <c r="GQA426" s="84" t="s">
        <v>258</v>
      </c>
      <c r="GQB426" s="84" t="s">
        <v>258</v>
      </c>
      <c r="GQC426" s="84" t="s">
        <v>258</v>
      </c>
      <c r="GQD426" s="84" t="s">
        <v>258</v>
      </c>
      <c r="GQE426" s="84" t="s">
        <v>258</v>
      </c>
      <c r="GQF426" s="84" t="s">
        <v>258</v>
      </c>
      <c r="GQG426" s="84" t="s">
        <v>258</v>
      </c>
      <c r="GQH426" s="84" t="s">
        <v>258</v>
      </c>
      <c r="GQI426" s="84" t="s">
        <v>258</v>
      </c>
      <c r="GQJ426" s="84" t="s">
        <v>258</v>
      </c>
      <c r="GQK426" s="84" t="s">
        <v>258</v>
      </c>
      <c r="GQL426" s="84" t="s">
        <v>258</v>
      </c>
      <c r="GQM426" s="84" t="s">
        <v>258</v>
      </c>
      <c r="GQN426" s="84" t="s">
        <v>258</v>
      </c>
      <c r="GQO426" s="84" t="s">
        <v>258</v>
      </c>
      <c r="GQP426" s="84" t="s">
        <v>258</v>
      </c>
      <c r="GQQ426" s="84" t="s">
        <v>258</v>
      </c>
      <c r="GQR426" s="84" t="s">
        <v>258</v>
      </c>
      <c r="GQS426" s="84" t="s">
        <v>258</v>
      </c>
      <c r="GQT426" s="84" t="s">
        <v>258</v>
      </c>
      <c r="GQU426" s="84" t="s">
        <v>258</v>
      </c>
      <c r="GQV426" s="84" t="s">
        <v>258</v>
      </c>
      <c r="GQW426" s="84" t="s">
        <v>258</v>
      </c>
      <c r="GQX426" s="84" t="s">
        <v>258</v>
      </c>
      <c r="GQY426" s="84" t="s">
        <v>258</v>
      </c>
      <c r="GQZ426" s="84" t="s">
        <v>258</v>
      </c>
      <c r="GRA426" s="84" t="s">
        <v>258</v>
      </c>
      <c r="GRB426" s="84" t="s">
        <v>258</v>
      </c>
      <c r="GRC426" s="84" t="s">
        <v>258</v>
      </c>
      <c r="GRD426" s="84" t="s">
        <v>258</v>
      </c>
      <c r="GRE426" s="84" t="s">
        <v>258</v>
      </c>
      <c r="GRF426" s="84" t="s">
        <v>258</v>
      </c>
      <c r="GRG426" s="84" t="s">
        <v>258</v>
      </c>
      <c r="GRH426" s="84" t="s">
        <v>258</v>
      </c>
      <c r="GRI426" s="84" t="s">
        <v>258</v>
      </c>
      <c r="GRJ426" s="84" t="s">
        <v>258</v>
      </c>
      <c r="GRK426" s="84" t="s">
        <v>258</v>
      </c>
      <c r="GRL426" s="84" t="s">
        <v>258</v>
      </c>
      <c r="GRM426" s="84" t="s">
        <v>258</v>
      </c>
      <c r="GRN426" s="84" t="s">
        <v>258</v>
      </c>
      <c r="GRO426" s="84" t="s">
        <v>258</v>
      </c>
      <c r="GRP426" s="84" t="s">
        <v>258</v>
      </c>
      <c r="GRQ426" s="84" t="s">
        <v>258</v>
      </c>
      <c r="GRR426" s="84" t="s">
        <v>258</v>
      </c>
      <c r="GRS426" s="84" t="s">
        <v>258</v>
      </c>
      <c r="GRT426" s="84" t="s">
        <v>258</v>
      </c>
      <c r="GRU426" s="84" t="s">
        <v>258</v>
      </c>
      <c r="GRV426" s="84" t="s">
        <v>258</v>
      </c>
      <c r="GRW426" s="84" t="s">
        <v>258</v>
      </c>
      <c r="GRX426" s="84" t="s">
        <v>258</v>
      </c>
      <c r="GRY426" s="84" t="s">
        <v>258</v>
      </c>
      <c r="GRZ426" s="84" t="s">
        <v>258</v>
      </c>
      <c r="GSA426" s="84" t="s">
        <v>258</v>
      </c>
      <c r="GSB426" s="84" t="s">
        <v>258</v>
      </c>
      <c r="GSC426" s="84" t="s">
        <v>258</v>
      </c>
      <c r="GSD426" s="84" t="s">
        <v>258</v>
      </c>
      <c r="GSE426" s="84" t="s">
        <v>258</v>
      </c>
      <c r="GSF426" s="84" t="s">
        <v>258</v>
      </c>
      <c r="GSG426" s="84" t="s">
        <v>258</v>
      </c>
      <c r="GSH426" s="84" t="s">
        <v>258</v>
      </c>
      <c r="GSI426" s="84" t="s">
        <v>258</v>
      </c>
      <c r="GSJ426" s="84" t="s">
        <v>258</v>
      </c>
      <c r="GSK426" s="84" t="s">
        <v>258</v>
      </c>
      <c r="GSL426" s="84" t="s">
        <v>258</v>
      </c>
      <c r="GSM426" s="84" t="s">
        <v>258</v>
      </c>
      <c r="GSN426" s="84" t="s">
        <v>258</v>
      </c>
      <c r="GSO426" s="84" t="s">
        <v>258</v>
      </c>
      <c r="GSP426" s="84" t="s">
        <v>258</v>
      </c>
      <c r="GSQ426" s="84" t="s">
        <v>258</v>
      </c>
      <c r="GSR426" s="84" t="s">
        <v>258</v>
      </c>
      <c r="GSS426" s="84" t="s">
        <v>258</v>
      </c>
      <c r="GST426" s="84" t="s">
        <v>258</v>
      </c>
      <c r="GSU426" s="84" t="s">
        <v>258</v>
      </c>
      <c r="GSV426" s="84" t="s">
        <v>258</v>
      </c>
      <c r="GSW426" s="84" t="s">
        <v>258</v>
      </c>
      <c r="GSX426" s="84" t="s">
        <v>258</v>
      </c>
      <c r="GSY426" s="84" t="s">
        <v>258</v>
      </c>
      <c r="GSZ426" s="84" t="s">
        <v>258</v>
      </c>
      <c r="GTA426" s="84" t="s">
        <v>258</v>
      </c>
      <c r="GTB426" s="84" t="s">
        <v>258</v>
      </c>
      <c r="GTC426" s="84" t="s">
        <v>258</v>
      </c>
      <c r="GTD426" s="84" t="s">
        <v>258</v>
      </c>
      <c r="GTE426" s="84" t="s">
        <v>258</v>
      </c>
      <c r="GTF426" s="84" t="s">
        <v>258</v>
      </c>
      <c r="GTG426" s="84" t="s">
        <v>258</v>
      </c>
      <c r="GTH426" s="84" t="s">
        <v>258</v>
      </c>
      <c r="GTI426" s="84" t="s">
        <v>258</v>
      </c>
      <c r="GTJ426" s="84" t="s">
        <v>258</v>
      </c>
      <c r="GTK426" s="84" t="s">
        <v>258</v>
      </c>
      <c r="GTL426" s="84" t="s">
        <v>258</v>
      </c>
      <c r="GTM426" s="84" t="s">
        <v>258</v>
      </c>
      <c r="GTN426" s="84" t="s">
        <v>258</v>
      </c>
      <c r="GTO426" s="84" t="s">
        <v>258</v>
      </c>
      <c r="GTP426" s="84" t="s">
        <v>258</v>
      </c>
      <c r="GTQ426" s="84" t="s">
        <v>258</v>
      </c>
      <c r="GTR426" s="84" t="s">
        <v>258</v>
      </c>
      <c r="GTS426" s="84" t="s">
        <v>258</v>
      </c>
      <c r="GTT426" s="84" t="s">
        <v>258</v>
      </c>
      <c r="GTU426" s="84" t="s">
        <v>258</v>
      </c>
      <c r="GTV426" s="84" t="s">
        <v>258</v>
      </c>
      <c r="GTW426" s="84" t="s">
        <v>258</v>
      </c>
      <c r="GTX426" s="84" t="s">
        <v>258</v>
      </c>
      <c r="GTY426" s="84" t="s">
        <v>258</v>
      </c>
      <c r="GTZ426" s="84" t="s">
        <v>258</v>
      </c>
      <c r="GUA426" s="84" t="s">
        <v>258</v>
      </c>
      <c r="GUB426" s="84" t="s">
        <v>258</v>
      </c>
      <c r="GUC426" s="84" t="s">
        <v>258</v>
      </c>
      <c r="GUD426" s="84" t="s">
        <v>258</v>
      </c>
      <c r="GUE426" s="84" t="s">
        <v>258</v>
      </c>
      <c r="GUF426" s="84" t="s">
        <v>258</v>
      </c>
      <c r="GUG426" s="84" t="s">
        <v>258</v>
      </c>
      <c r="GUH426" s="84" t="s">
        <v>258</v>
      </c>
      <c r="GUI426" s="84" t="s">
        <v>258</v>
      </c>
      <c r="GUJ426" s="84" t="s">
        <v>258</v>
      </c>
      <c r="GUK426" s="84" t="s">
        <v>258</v>
      </c>
      <c r="GUL426" s="84" t="s">
        <v>258</v>
      </c>
      <c r="GUM426" s="84" t="s">
        <v>258</v>
      </c>
      <c r="GUN426" s="84" t="s">
        <v>258</v>
      </c>
      <c r="GUO426" s="84" t="s">
        <v>258</v>
      </c>
      <c r="GUP426" s="84" t="s">
        <v>258</v>
      </c>
      <c r="GUQ426" s="84" t="s">
        <v>258</v>
      </c>
      <c r="GUR426" s="84" t="s">
        <v>258</v>
      </c>
      <c r="GUS426" s="84" t="s">
        <v>258</v>
      </c>
      <c r="GUT426" s="84" t="s">
        <v>258</v>
      </c>
      <c r="GUU426" s="84" t="s">
        <v>258</v>
      </c>
      <c r="GUV426" s="84" t="s">
        <v>258</v>
      </c>
      <c r="GUW426" s="84" t="s">
        <v>258</v>
      </c>
      <c r="GUX426" s="84" t="s">
        <v>258</v>
      </c>
      <c r="GUY426" s="84" t="s">
        <v>258</v>
      </c>
      <c r="GUZ426" s="84" t="s">
        <v>258</v>
      </c>
      <c r="GVA426" s="84" t="s">
        <v>258</v>
      </c>
      <c r="GVB426" s="84" t="s">
        <v>258</v>
      </c>
      <c r="GVC426" s="84" t="s">
        <v>258</v>
      </c>
      <c r="GVD426" s="84" t="s">
        <v>258</v>
      </c>
      <c r="GVE426" s="84" t="s">
        <v>258</v>
      </c>
      <c r="GVF426" s="84" t="s">
        <v>258</v>
      </c>
      <c r="GVG426" s="84" t="s">
        <v>258</v>
      </c>
      <c r="GVH426" s="84" t="s">
        <v>258</v>
      </c>
      <c r="GVI426" s="84" t="s">
        <v>258</v>
      </c>
      <c r="GVJ426" s="84" t="s">
        <v>258</v>
      </c>
      <c r="GVK426" s="84" t="s">
        <v>258</v>
      </c>
      <c r="GVL426" s="84" t="s">
        <v>258</v>
      </c>
      <c r="GVM426" s="84" t="s">
        <v>258</v>
      </c>
      <c r="GVN426" s="84" t="s">
        <v>258</v>
      </c>
      <c r="GVO426" s="84" t="s">
        <v>258</v>
      </c>
      <c r="GVP426" s="84" t="s">
        <v>258</v>
      </c>
      <c r="GVQ426" s="84" t="s">
        <v>258</v>
      </c>
      <c r="GVR426" s="84" t="s">
        <v>258</v>
      </c>
      <c r="GVS426" s="84" t="s">
        <v>258</v>
      </c>
      <c r="GVT426" s="84" t="s">
        <v>258</v>
      </c>
      <c r="GVU426" s="84" t="s">
        <v>258</v>
      </c>
      <c r="GVV426" s="84" t="s">
        <v>258</v>
      </c>
      <c r="GVW426" s="84" t="s">
        <v>258</v>
      </c>
      <c r="GVX426" s="84" t="s">
        <v>258</v>
      </c>
      <c r="GVY426" s="84" t="s">
        <v>258</v>
      </c>
      <c r="GVZ426" s="84" t="s">
        <v>258</v>
      </c>
      <c r="GWA426" s="84" t="s">
        <v>258</v>
      </c>
      <c r="GWB426" s="84" t="s">
        <v>258</v>
      </c>
      <c r="GWC426" s="84" t="s">
        <v>258</v>
      </c>
      <c r="GWD426" s="84" t="s">
        <v>258</v>
      </c>
      <c r="GWE426" s="84" t="s">
        <v>258</v>
      </c>
      <c r="GWF426" s="84" t="s">
        <v>258</v>
      </c>
      <c r="GWG426" s="84" t="s">
        <v>258</v>
      </c>
      <c r="GWH426" s="84" t="s">
        <v>258</v>
      </c>
      <c r="GWI426" s="84" t="s">
        <v>258</v>
      </c>
      <c r="GWJ426" s="84" t="s">
        <v>258</v>
      </c>
      <c r="GWK426" s="84" t="s">
        <v>258</v>
      </c>
      <c r="GWL426" s="84" t="s">
        <v>258</v>
      </c>
      <c r="GWM426" s="84" t="s">
        <v>258</v>
      </c>
      <c r="GWN426" s="84" t="s">
        <v>258</v>
      </c>
      <c r="GWO426" s="84" t="s">
        <v>258</v>
      </c>
      <c r="GWP426" s="84" t="s">
        <v>258</v>
      </c>
      <c r="GWQ426" s="84" t="s">
        <v>258</v>
      </c>
      <c r="GWR426" s="84" t="s">
        <v>258</v>
      </c>
      <c r="GWS426" s="84" t="s">
        <v>258</v>
      </c>
      <c r="GWT426" s="84" t="s">
        <v>258</v>
      </c>
      <c r="GWU426" s="84" t="s">
        <v>258</v>
      </c>
      <c r="GWV426" s="84" t="s">
        <v>258</v>
      </c>
      <c r="GWW426" s="84" t="s">
        <v>258</v>
      </c>
      <c r="GWX426" s="84" t="s">
        <v>258</v>
      </c>
      <c r="GWY426" s="84" t="s">
        <v>258</v>
      </c>
      <c r="GWZ426" s="84" t="s">
        <v>258</v>
      </c>
      <c r="GXA426" s="84" t="s">
        <v>258</v>
      </c>
      <c r="GXB426" s="84" t="s">
        <v>258</v>
      </c>
      <c r="GXC426" s="84" t="s">
        <v>258</v>
      </c>
      <c r="GXD426" s="84" t="s">
        <v>258</v>
      </c>
      <c r="GXE426" s="84" t="s">
        <v>258</v>
      </c>
      <c r="GXF426" s="84" t="s">
        <v>258</v>
      </c>
      <c r="GXG426" s="84" t="s">
        <v>258</v>
      </c>
      <c r="GXH426" s="84" t="s">
        <v>258</v>
      </c>
      <c r="GXI426" s="84" t="s">
        <v>258</v>
      </c>
      <c r="GXJ426" s="84" t="s">
        <v>258</v>
      </c>
      <c r="GXK426" s="84" t="s">
        <v>258</v>
      </c>
      <c r="GXL426" s="84" t="s">
        <v>258</v>
      </c>
      <c r="GXM426" s="84" t="s">
        <v>258</v>
      </c>
      <c r="GXN426" s="84" t="s">
        <v>258</v>
      </c>
      <c r="GXO426" s="84" t="s">
        <v>258</v>
      </c>
      <c r="GXP426" s="84" t="s">
        <v>258</v>
      </c>
      <c r="GXQ426" s="84" t="s">
        <v>258</v>
      </c>
      <c r="GXR426" s="84" t="s">
        <v>258</v>
      </c>
      <c r="GXS426" s="84" t="s">
        <v>258</v>
      </c>
      <c r="GXT426" s="84" t="s">
        <v>258</v>
      </c>
      <c r="GXU426" s="84" t="s">
        <v>258</v>
      </c>
      <c r="GXV426" s="84" t="s">
        <v>258</v>
      </c>
      <c r="GXW426" s="84" t="s">
        <v>258</v>
      </c>
      <c r="GXX426" s="84" t="s">
        <v>258</v>
      </c>
      <c r="GXY426" s="84" t="s">
        <v>258</v>
      </c>
      <c r="GXZ426" s="84" t="s">
        <v>258</v>
      </c>
      <c r="GYA426" s="84" t="s">
        <v>258</v>
      </c>
      <c r="GYB426" s="84" t="s">
        <v>258</v>
      </c>
      <c r="GYC426" s="84" t="s">
        <v>258</v>
      </c>
      <c r="GYD426" s="84" t="s">
        <v>258</v>
      </c>
      <c r="GYE426" s="84" t="s">
        <v>258</v>
      </c>
      <c r="GYF426" s="84" t="s">
        <v>258</v>
      </c>
      <c r="GYG426" s="84" t="s">
        <v>258</v>
      </c>
      <c r="GYH426" s="84" t="s">
        <v>258</v>
      </c>
      <c r="GYI426" s="84" t="s">
        <v>258</v>
      </c>
      <c r="GYJ426" s="84" t="s">
        <v>258</v>
      </c>
      <c r="GYK426" s="84" t="s">
        <v>258</v>
      </c>
      <c r="GYL426" s="84" t="s">
        <v>258</v>
      </c>
      <c r="GYM426" s="84" t="s">
        <v>258</v>
      </c>
      <c r="GYN426" s="84" t="s">
        <v>258</v>
      </c>
      <c r="GYO426" s="84" t="s">
        <v>258</v>
      </c>
      <c r="GYP426" s="84" t="s">
        <v>258</v>
      </c>
      <c r="GYQ426" s="84" t="s">
        <v>258</v>
      </c>
      <c r="GYR426" s="84" t="s">
        <v>258</v>
      </c>
      <c r="GYS426" s="84" t="s">
        <v>258</v>
      </c>
      <c r="GYT426" s="84" t="s">
        <v>258</v>
      </c>
      <c r="GYU426" s="84" t="s">
        <v>258</v>
      </c>
      <c r="GYV426" s="84" t="s">
        <v>258</v>
      </c>
      <c r="GYW426" s="84" t="s">
        <v>258</v>
      </c>
      <c r="GYX426" s="84" t="s">
        <v>258</v>
      </c>
      <c r="GYY426" s="84" t="s">
        <v>258</v>
      </c>
      <c r="GYZ426" s="84" t="s">
        <v>258</v>
      </c>
      <c r="GZA426" s="84" t="s">
        <v>258</v>
      </c>
      <c r="GZB426" s="84" t="s">
        <v>258</v>
      </c>
      <c r="GZC426" s="84" t="s">
        <v>258</v>
      </c>
      <c r="GZD426" s="84" t="s">
        <v>258</v>
      </c>
      <c r="GZE426" s="84" t="s">
        <v>258</v>
      </c>
      <c r="GZF426" s="84" t="s">
        <v>258</v>
      </c>
      <c r="GZG426" s="84" t="s">
        <v>258</v>
      </c>
      <c r="GZH426" s="84" t="s">
        <v>258</v>
      </c>
      <c r="GZI426" s="84" t="s">
        <v>258</v>
      </c>
      <c r="GZJ426" s="84" t="s">
        <v>258</v>
      </c>
      <c r="GZK426" s="84" t="s">
        <v>258</v>
      </c>
      <c r="GZL426" s="84" t="s">
        <v>258</v>
      </c>
      <c r="GZM426" s="84" t="s">
        <v>258</v>
      </c>
      <c r="GZN426" s="84" t="s">
        <v>258</v>
      </c>
      <c r="GZO426" s="84" t="s">
        <v>258</v>
      </c>
      <c r="GZP426" s="84" t="s">
        <v>258</v>
      </c>
      <c r="GZQ426" s="84" t="s">
        <v>258</v>
      </c>
      <c r="GZR426" s="84" t="s">
        <v>258</v>
      </c>
      <c r="GZS426" s="84" t="s">
        <v>258</v>
      </c>
      <c r="GZT426" s="84" t="s">
        <v>258</v>
      </c>
      <c r="GZU426" s="84" t="s">
        <v>258</v>
      </c>
      <c r="GZV426" s="84" t="s">
        <v>258</v>
      </c>
      <c r="GZW426" s="84" t="s">
        <v>258</v>
      </c>
      <c r="GZX426" s="84" t="s">
        <v>258</v>
      </c>
      <c r="GZY426" s="84" t="s">
        <v>258</v>
      </c>
      <c r="GZZ426" s="84" t="s">
        <v>258</v>
      </c>
      <c r="HAA426" s="84" t="s">
        <v>258</v>
      </c>
      <c r="HAB426" s="84" t="s">
        <v>258</v>
      </c>
      <c r="HAC426" s="84" t="s">
        <v>258</v>
      </c>
      <c r="HAD426" s="84" t="s">
        <v>258</v>
      </c>
      <c r="HAE426" s="84" t="s">
        <v>258</v>
      </c>
      <c r="HAF426" s="84" t="s">
        <v>258</v>
      </c>
      <c r="HAG426" s="84" t="s">
        <v>258</v>
      </c>
      <c r="HAH426" s="84" t="s">
        <v>258</v>
      </c>
      <c r="HAI426" s="84" t="s">
        <v>258</v>
      </c>
      <c r="HAJ426" s="84" t="s">
        <v>258</v>
      </c>
      <c r="HAK426" s="84" t="s">
        <v>258</v>
      </c>
      <c r="HAL426" s="84" t="s">
        <v>258</v>
      </c>
      <c r="HAM426" s="84" t="s">
        <v>258</v>
      </c>
      <c r="HAN426" s="84" t="s">
        <v>258</v>
      </c>
      <c r="HAO426" s="84" t="s">
        <v>258</v>
      </c>
      <c r="HAP426" s="84" t="s">
        <v>258</v>
      </c>
      <c r="HAQ426" s="84" t="s">
        <v>258</v>
      </c>
      <c r="HAR426" s="84" t="s">
        <v>258</v>
      </c>
      <c r="HAS426" s="84" t="s">
        <v>258</v>
      </c>
      <c r="HAT426" s="84" t="s">
        <v>258</v>
      </c>
      <c r="HAU426" s="84" t="s">
        <v>258</v>
      </c>
      <c r="HAV426" s="84" t="s">
        <v>258</v>
      </c>
      <c r="HAW426" s="84" t="s">
        <v>258</v>
      </c>
      <c r="HAX426" s="84" t="s">
        <v>258</v>
      </c>
      <c r="HAY426" s="84" t="s">
        <v>258</v>
      </c>
      <c r="HAZ426" s="84" t="s">
        <v>258</v>
      </c>
      <c r="HBA426" s="84" t="s">
        <v>258</v>
      </c>
      <c r="HBB426" s="84" t="s">
        <v>258</v>
      </c>
      <c r="HBC426" s="84" t="s">
        <v>258</v>
      </c>
      <c r="HBD426" s="84" t="s">
        <v>258</v>
      </c>
      <c r="HBE426" s="84" t="s">
        <v>258</v>
      </c>
      <c r="HBF426" s="84" t="s">
        <v>258</v>
      </c>
      <c r="HBG426" s="84" t="s">
        <v>258</v>
      </c>
      <c r="HBH426" s="84" t="s">
        <v>258</v>
      </c>
      <c r="HBI426" s="84" t="s">
        <v>258</v>
      </c>
      <c r="HBJ426" s="84" t="s">
        <v>258</v>
      </c>
      <c r="HBK426" s="84" t="s">
        <v>258</v>
      </c>
      <c r="HBL426" s="84" t="s">
        <v>258</v>
      </c>
      <c r="HBM426" s="84" t="s">
        <v>258</v>
      </c>
      <c r="HBN426" s="84" t="s">
        <v>258</v>
      </c>
      <c r="HBO426" s="84" t="s">
        <v>258</v>
      </c>
      <c r="HBP426" s="84" t="s">
        <v>258</v>
      </c>
      <c r="HBQ426" s="84" t="s">
        <v>258</v>
      </c>
      <c r="HBR426" s="84" t="s">
        <v>258</v>
      </c>
      <c r="HBS426" s="84" t="s">
        <v>258</v>
      </c>
      <c r="HBT426" s="84" t="s">
        <v>258</v>
      </c>
      <c r="HBU426" s="84" t="s">
        <v>258</v>
      </c>
      <c r="HBV426" s="84" t="s">
        <v>258</v>
      </c>
      <c r="HBW426" s="84" t="s">
        <v>258</v>
      </c>
      <c r="HBX426" s="84" t="s">
        <v>258</v>
      </c>
      <c r="HBY426" s="84" t="s">
        <v>258</v>
      </c>
      <c r="HBZ426" s="84" t="s">
        <v>258</v>
      </c>
      <c r="HCA426" s="84" t="s">
        <v>258</v>
      </c>
      <c r="HCB426" s="84" t="s">
        <v>258</v>
      </c>
      <c r="HCC426" s="84" t="s">
        <v>258</v>
      </c>
      <c r="HCD426" s="84" t="s">
        <v>258</v>
      </c>
      <c r="HCE426" s="84" t="s">
        <v>258</v>
      </c>
      <c r="HCF426" s="84" t="s">
        <v>258</v>
      </c>
      <c r="HCG426" s="84" t="s">
        <v>258</v>
      </c>
      <c r="HCH426" s="84" t="s">
        <v>258</v>
      </c>
      <c r="HCI426" s="84" t="s">
        <v>258</v>
      </c>
      <c r="HCJ426" s="84" t="s">
        <v>258</v>
      </c>
      <c r="HCK426" s="84" t="s">
        <v>258</v>
      </c>
      <c r="HCL426" s="84" t="s">
        <v>258</v>
      </c>
      <c r="HCM426" s="84" t="s">
        <v>258</v>
      </c>
      <c r="HCN426" s="84" t="s">
        <v>258</v>
      </c>
      <c r="HCO426" s="84" t="s">
        <v>258</v>
      </c>
      <c r="HCP426" s="84" t="s">
        <v>258</v>
      </c>
      <c r="HCQ426" s="84" t="s">
        <v>258</v>
      </c>
      <c r="HCR426" s="84" t="s">
        <v>258</v>
      </c>
      <c r="HCS426" s="84" t="s">
        <v>258</v>
      </c>
      <c r="HCT426" s="84" t="s">
        <v>258</v>
      </c>
      <c r="HCU426" s="84" t="s">
        <v>258</v>
      </c>
      <c r="HCV426" s="84" t="s">
        <v>258</v>
      </c>
      <c r="HCW426" s="84" t="s">
        <v>258</v>
      </c>
      <c r="HCX426" s="84" t="s">
        <v>258</v>
      </c>
      <c r="HCY426" s="84" t="s">
        <v>258</v>
      </c>
      <c r="HCZ426" s="84" t="s">
        <v>258</v>
      </c>
      <c r="HDA426" s="84" t="s">
        <v>258</v>
      </c>
      <c r="HDB426" s="84" t="s">
        <v>258</v>
      </c>
      <c r="HDC426" s="84" t="s">
        <v>258</v>
      </c>
      <c r="HDD426" s="84" t="s">
        <v>258</v>
      </c>
      <c r="HDE426" s="84" t="s">
        <v>258</v>
      </c>
      <c r="HDF426" s="84" t="s">
        <v>258</v>
      </c>
      <c r="HDG426" s="84" t="s">
        <v>258</v>
      </c>
      <c r="HDH426" s="84" t="s">
        <v>258</v>
      </c>
      <c r="HDI426" s="84" t="s">
        <v>258</v>
      </c>
      <c r="HDJ426" s="84" t="s">
        <v>258</v>
      </c>
      <c r="HDK426" s="84" t="s">
        <v>258</v>
      </c>
      <c r="HDL426" s="84" t="s">
        <v>258</v>
      </c>
      <c r="HDM426" s="84" t="s">
        <v>258</v>
      </c>
      <c r="HDN426" s="84" t="s">
        <v>258</v>
      </c>
      <c r="HDO426" s="84" t="s">
        <v>258</v>
      </c>
      <c r="HDP426" s="84" t="s">
        <v>258</v>
      </c>
      <c r="HDQ426" s="84" t="s">
        <v>258</v>
      </c>
      <c r="HDR426" s="84" t="s">
        <v>258</v>
      </c>
      <c r="HDS426" s="84" t="s">
        <v>258</v>
      </c>
      <c r="HDT426" s="84" t="s">
        <v>258</v>
      </c>
      <c r="HDU426" s="84" t="s">
        <v>258</v>
      </c>
      <c r="HDV426" s="84" t="s">
        <v>258</v>
      </c>
      <c r="HDW426" s="84" t="s">
        <v>258</v>
      </c>
      <c r="HDX426" s="84" t="s">
        <v>258</v>
      </c>
      <c r="HDY426" s="84" t="s">
        <v>258</v>
      </c>
      <c r="HDZ426" s="84" t="s">
        <v>258</v>
      </c>
      <c r="HEA426" s="84" t="s">
        <v>258</v>
      </c>
      <c r="HEB426" s="84" t="s">
        <v>258</v>
      </c>
      <c r="HEC426" s="84" t="s">
        <v>258</v>
      </c>
      <c r="HED426" s="84" t="s">
        <v>258</v>
      </c>
      <c r="HEE426" s="84" t="s">
        <v>258</v>
      </c>
      <c r="HEF426" s="84" t="s">
        <v>258</v>
      </c>
      <c r="HEG426" s="84" t="s">
        <v>258</v>
      </c>
      <c r="HEH426" s="84" t="s">
        <v>258</v>
      </c>
      <c r="HEI426" s="84" t="s">
        <v>258</v>
      </c>
      <c r="HEJ426" s="84" t="s">
        <v>258</v>
      </c>
      <c r="HEK426" s="84" t="s">
        <v>258</v>
      </c>
      <c r="HEL426" s="84" t="s">
        <v>258</v>
      </c>
      <c r="HEM426" s="84" t="s">
        <v>258</v>
      </c>
      <c r="HEN426" s="84" t="s">
        <v>258</v>
      </c>
      <c r="HEO426" s="84" t="s">
        <v>258</v>
      </c>
      <c r="HEP426" s="84" t="s">
        <v>258</v>
      </c>
      <c r="HEQ426" s="84" t="s">
        <v>258</v>
      </c>
      <c r="HER426" s="84" t="s">
        <v>258</v>
      </c>
      <c r="HES426" s="84" t="s">
        <v>258</v>
      </c>
      <c r="HET426" s="84" t="s">
        <v>258</v>
      </c>
      <c r="HEU426" s="84" t="s">
        <v>258</v>
      </c>
      <c r="HEV426" s="84" t="s">
        <v>258</v>
      </c>
      <c r="HEW426" s="84" t="s">
        <v>258</v>
      </c>
      <c r="HEX426" s="84" t="s">
        <v>258</v>
      </c>
      <c r="HEY426" s="84" t="s">
        <v>258</v>
      </c>
      <c r="HEZ426" s="84" t="s">
        <v>258</v>
      </c>
      <c r="HFA426" s="84" t="s">
        <v>258</v>
      </c>
      <c r="HFB426" s="84" t="s">
        <v>258</v>
      </c>
      <c r="HFC426" s="84" t="s">
        <v>258</v>
      </c>
      <c r="HFD426" s="84" t="s">
        <v>258</v>
      </c>
      <c r="HFE426" s="84" t="s">
        <v>258</v>
      </c>
      <c r="HFF426" s="84" t="s">
        <v>258</v>
      </c>
      <c r="HFG426" s="84" t="s">
        <v>258</v>
      </c>
      <c r="HFH426" s="84" t="s">
        <v>258</v>
      </c>
      <c r="HFI426" s="84" t="s">
        <v>258</v>
      </c>
      <c r="HFJ426" s="84" t="s">
        <v>258</v>
      </c>
      <c r="HFK426" s="84" t="s">
        <v>258</v>
      </c>
      <c r="HFL426" s="84" t="s">
        <v>258</v>
      </c>
      <c r="HFM426" s="84" t="s">
        <v>258</v>
      </c>
      <c r="HFN426" s="84" t="s">
        <v>258</v>
      </c>
      <c r="HFO426" s="84" t="s">
        <v>258</v>
      </c>
      <c r="HFP426" s="84" t="s">
        <v>258</v>
      </c>
      <c r="HFQ426" s="84" t="s">
        <v>258</v>
      </c>
      <c r="HFR426" s="84" t="s">
        <v>258</v>
      </c>
      <c r="HFS426" s="84" t="s">
        <v>258</v>
      </c>
      <c r="HFT426" s="84" t="s">
        <v>258</v>
      </c>
      <c r="HFU426" s="84" t="s">
        <v>258</v>
      </c>
      <c r="HFV426" s="84" t="s">
        <v>258</v>
      </c>
      <c r="HFW426" s="84" t="s">
        <v>258</v>
      </c>
      <c r="HFX426" s="84" t="s">
        <v>258</v>
      </c>
      <c r="HFY426" s="84" t="s">
        <v>258</v>
      </c>
      <c r="HFZ426" s="84" t="s">
        <v>258</v>
      </c>
      <c r="HGA426" s="84" t="s">
        <v>258</v>
      </c>
      <c r="HGB426" s="84" t="s">
        <v>258</v>
      </c>
      <c r="HGC426" s="84" t="s">
        <v>258</v>
      </c>
      <c r="HGD426" s="84" t="s">
        <v>258</v>
      </c>
      <c r="HGE426" s="84" t="s">
        <v>258</v>
      </c>
      <c r="HGF426" s="84" t="s">
        <v>258</v>
      </c>
      <c r="HGG426" s="84" t="s">
        <v>258</v>
      </c>
      <c r="HGH426" s="84" t="s">
        <v>258</v>
      </c>
      <c r="HGI426" s="84" t="s">
        <v>258</v>
      </c>
      <c r="HGJ426" s="84" t="s">
        <v>258</v>
      </c>
      <c r="HGK426" s="84" t="s">
        <v>258</v>
      </c>
      <c r="HGL426" s="84" t="s">
        <v>258</v>
      </c>
      <c r="HGM426" s="84" t="s">
        <v>258</v>
      </c>
      <c r="HGN426" s="84" t="s">
        <v>258</v>
      </c>
      <c r="HGO426" s="84" t="s">
        <v>258</v>
      </c>
      <c r="HGP426" s="84" t="s">
        <v>258</v>
      </c>
      <c r="HGQ426" s="84" t="s">
        <v>258</v>
      </c>
      <c r="HGR426" s="84" t="s">
        <v>258</v>
      </c>
      <c r="HGS426" s="84" t="s">
        <v>258</v>
      </c>
      <c r="HGT426" s="84" t="s">
        <v>258</v>
      </c>
      <c r="HGU426" s="84" t="s">
        <v>258</v>
      </c>
      <c r="HGV426" s="84" t="s">
        <v>258</v>
      </c>
      <c r="HGW426" s="84" t="s">
        <v>258</v>
      </c>
      <c r="HGX426" s="84" t="s">
        <v>258</v>
      </c>
      <c r="HGY426" s="84" t="s">
        <v>258</v>
      </c>
      <c r="HGZ426" s="84" t="s">
        <v>258</v>
      </c>
      <c r="HHA426" s="84" t="s">
        <v>258</v>
      </c>
      <c r="HHB426" s="84" t="s">
        <v>258</v>
      </c>
      <c r="HHC426" s="84" t="s">
        <v>258</v>
      </c>
      <c r="HHD426" s="84" t="s">
        <v>258</v>
      </c>
      <c r="HHE426" s="84" t="s">
        <v>258</v>
      </c>
      <c r="HHF426" s="84" t="s">
        <v>258</v>
      </c>
      <c r="HHG426" s="84" t="s">
        <v>258</v>
      </c>
      <c r="HHH426" s="84" t="s">
        <v>258</v>
      </c>
      <c r="HHI426" s="84" t="s">
        <v>258</v>
      </c>
      <c r="HHJ426" s="84" t="s">
        <v>258</v>
      </c>
      <c r="HHK426" s="84" t="s">
        <v>258</v>
      </c>
      <c r="HHL426" s="84" t="s">
        <v>258</v>
      </c>
      <c r="HHM426" s="84" t="s">
        <v>258</v>
      </c>
      <c r="HHN426" s="84" t="s">
        <v>258</v>
      </c>
      <c r="HHO426" s="84" t="s">
        <v>258</v>
      </c>
      <c r="HHP426" s="84" t="s">
        <v>258</v>
      </c>
      <c r="HHQ426" s="84" t="s">
        <v>258</v>
      </c>
      <c r="HHR426" s="84" t="s">
        <v>258</v>
      </c>
      <c r="HHS426" s="84" t="s">
        <v>258</v>
      </c>
      <c r="HHT426" s="84" t="s">
        <v>258</v>
      </c>
      <c r="HHU426" s="84" t="s">
        <v>258</v>
      </c>
      <c r="HHV426" s="84" t="s">
        <v>258</v>
      </c>
      <c r="HHW426" s="84" t="s">
        <v>258</v>
      </c>
      <c r="HHX426" s="84" t="s">
        <v>258</v>
      </c>
      <c r="HHY426" s="84" t="s">
        <v>258</v>
      </c>
      <c r="HHZ426" s="84" t="s">
        <v>258</v>
      </c>
      <c r="HIA426" s="84" t="s">
        <v>258</v>
      </c>
      <c r="HIB426" s="84" t="s">
        <v>258</v>
      </c>
      <c r="HIC426" s="84" t="s">
        <v>258</v>
      </c>
      <c r="HID426" s="84" t="s">
        <v>258</v>
      </c>
      <c r="HIE426" s="84" t="s">
        <v>258</v>
      </c>
      <c r="HIF426" s="84" t="s">
        <v>258</v>
      </c>
      <c r="HIG426" s="84" t="s">
        <v>258</v>
      </c>
      <c r="HIH426" s="84" t="s">
        <v>258</v>
      </c>
      <c r="HII426" s="84" t="s">
        <v>258</v>
      </c>
      <c r="HIJ426" s="84" t="s">
        <v>258</v>
      </c>
      <c r="HIK426" s="84" t="s">
        <v>258</v>
      </c>
      <c r="HIL426" s="84" t="s">
        <v>258</v>
      </c>
      <c r="HIM426" s="84" t="s">
        <v>258</v>
      </c>
      <c r="HIN426" s="84" t="s">
        <v>258</v>
      </c>
      <c r="HIO426" s="84" t="s">
        <v>258</v>
      </c>
      <c r="HIP426" s="84" t="s">
        <v>258</v>
      </c>
      <c r="HIQ426" s="84" t="s">
        <v>258</v>
      </c>
      <c r="HIR426" s="84" t="s">
        <v>258</v>
      </c>
      <c r="HIS426" s="84" t="s">
        <v>258</v>
      </c>
      <c r="HIT426" s="84" t="s">
        <v>258</v>
      </c>
      <c r="HIU426" s="84" t="s">
        <v>258</v>
      </c>
      <c r="HIV426" s="84" t="s">
        <v>258</v>
      </c>
      <c r="HIW426" s="84" t="s">
        <v>258</v>
      </c>
      <c r="HIX426" s="84" t="s">
        <v>258</v>
      </c>
      <c r="HIY426" s="84" t="s">
        <v>258</v>
      </c>
      <c r="HIZ426" s="84" t="s">
        <v>258</v>
      </c>
      <c r="HJA426" s="84" t="s">
        <v>258</v>
      </c>
      <c r="HJB426" s="84" t="s">
        <v>258</v>
      </c>
      <c r="HJC426" s="84" t="s">
        <v>258</v>
      </c>
      <c r="HJD426" s="84" t="s">
        <v>258</v>
      </c>
      <c r="HJE426" s="84" t="s">
        <v>258</v>
      </c>
      <c r="HJF426" s="84" t="s">
        <v>258</v>
      </c>
      <c r="HJG426" s="84" t="s">
        <v>258</v>
      </c>
      <c r="HJH426" s="84" t="s">
        <v>258</v>
      </c>
      <c r="HJI426" s="84" t="s">
        <v>258</v>
      </c>
      <c r="HJJ426" s="84" t="s">
        <v>258</v>
      </c>
      <c r="HJK426" s="84" t="s">
        <v>258</v>
      </c>
      <c r="HJL426" s="84" t="s">
        <v>258</v>
      </c>
      <c r="HJM426" s="84" t="s">
        <v>258</v>
      </c>
      <c r="HJN426" s="84" t="s">
        <v>258</v>
      </c>
      <c r="HJO426" s="84" t="s">
        <v>258</v>
      </c>
      <c r="HJP426" s="84" t="s">
        <v>258</v>
      </c>
      <c r="HJQ426" s="84" t="s">
        <v>258</v>
      </c>
      <c r="HJR426" s="84" t="s">
        <v>258</v>
      </c>
      <c r="HJS426" s="84" t="s">
        <v>258</v>
      </c>
      <c r="HJT426" s="84" t="s">
        <v>258</v>
      </c>
      <c r="HJU426" s="84" t="s">
        <v>258</v>
      </c>
      <c r="HJV426" s="84" t="s">
        <v>258</v>
      </c>
      <c r="HJW426" s="84" t="s">
        <v>258</v>
      </c>
      <c r="HJX426" s="84" t="s">
        <v>258</v>
      </c>
      <c r="HJY426" s="84" t="s">
        <v>258</v>
      </c>
      <c r="HJZ426" s="84" t="s">
        <v>258</v>
      </c>
      <c r="HKA426" s="84" t="s">
        <v>258</v>
      </c>
      <c r="HKB426" s="84" t="s">
        <v>258</v>
      </c>
      <c r="HKC426" s="84" t="s">
        <v>258</v>
      </c>
      <c r="HKD426" s="84" t="s">
        <v>258</v>
      </c>
      <c r="HKE426" s="84" t="s">
        <v>258</v>
      </c>
      <c r="HKF426" s="84" t="s">
        <v>258</v>
      </c>
      <c r="HKG426" s="84" t="s">
        <v>258</v>
      </c>
      <c r="HKH426" s="84" t="s">
        <v>258</v>
      </c>
      <c r="HKI426" s="84" t="s">
        <v>258</v>
      </c>
      <c r="HKJ426" s="84" t="s">
        <v>258</v>
      </c>
      <c r="HKK426" s="84" t="s">
        <v>258</v>
      </c>
      <c r="HKL426" s="84" t="s">
        <v>258</v>
      </c>
      <c r="HKM426" s="84" t="s">
        <v>258</v>
      </c>
      <c r="HKN426" s="84" t="s">
        <v>258</v>
      </c>
      <c r="HKO426" s="84" t="s">
        <v>258</v>
      </c>
      <c r="HKP426" s="84" t="s">
        <v>258</v>
      </c>
      <c r="HKQ426" s="84" t="s">
        <v>258</v>
      </c>
      <c r="HKR426" s="84" t="s">
        <v>258</v>
      </c>
      <c r="HKS426" s="84" t="s">
        <v>258</v>
      </c>
      <c r="HKT426" s="84" t="s">
        <v>258</v>
      </c>
      <c r="HKU426" s="84" t="s">
        <v>258</v>
      </c>
      <c r="HKV426" s="84" t="s">
        <v>258</v>
      </c>
      <c r="HKW426" s="84" t="s">
        <v>258</v>
      </c>
      <c r="HKX426" s="84" t="s">
        <v>258</v>
      </c>
      <c r="HKY426" s="84" t="s">
        <v>258</v>
      </c>
      <c r="HKZ426" s="84" t="s">
        <v>258</v>
      </c>
      <c r="HLA426" s="84" t="s">
        <v>258</v>
      </c>
      <c r="HLB426" s="84" t="s">
        <v>258</v>
      </c>
      <c r="HLC426" s="84" t="s">
        <v>258</v>
      </c>
      <c r="HLD426" s="84" t="s">
        <v>258</v>
      </c>
      <c r="HLE426" s="84" t="s">
        <v>258</v>
      </c>
      <c r="HLF426" s="84" t="s">
        <v>258</v>
      </c>
      <c r="HLG426" s="84" t="s">
        <v>258</v>
      </c>
      <c r="HLH426" s="84" t="s">
        <v>258</v>
      </c>
      <c r="HLI426" s="84" t="s">
        <v>258</v>
      </c>
      <c r="HLJ426" s="84" t="s">
        <v>258</v>
      </c>
      <c r="HLK426" s="84" t="s">
        <v>258</v>
      </c>
      <c r="HLL426" s="84" t="s">
        <v>258</v>
      </c>
      <c r="HLM426" s="84" t="s">
        <v>258</v>
      </c>
      <c r="HLN426" s="84" t="s">
        <v>258</v>
      </c>
      <c r="HLO426" s="84" t="s">
        <v>258</v>
      </c>
      <c r="HLP426" s="84" t="s">
        <v>258</v>
      </c>
      <c r="HLQ426" s="84" t="s">
        <v>258</v>
      </c>
      <c r="HLR426" s="84" t="s">
        <v>258</v>
      </c>
      <c r="HLS426" s="84" t="s">
        <v>258</v>
      </c>
      <c r="HLT426" s="84" t="s">
        <v>258</v>
      </c>
      <c r="HLU426" s="84" t="s">
        <v>258</v>
      </c>
      <c r="HLV426" s="84" t="s">
        <v>258</v>
      </c>
      <c r="HLW426" s="84" t="s">
        <v>258</v>
      </c>
      <c r="HLX426" s="84" t="s">
        <v>258</v>
      </c>
      <c r="HLY426" s="84" t="s">
        <v>258</v>
      </c>
      <c r="HLZ426" s="84" t="s">
        <v>258</v>
      </c>
      <c r="HMA426" s="84" t="s">
        <v>258</v>
      </c>
      <c r="HMB426" s="84" t="s">
        <v>258</v>
      </c>
      <c r="HMC426" s="84" t="s">
        <v>258</v>
      </c>
      <c r="HMD426" s="84" t="s">
        <v>258</v>
      </c>
      <c r="HME426" s="84" t="s">
        <v>258</v>
      </c>
      <c r="HMF426" s="84" t="s">
        <v>258</v>
      </c>
      <c r="HMG426" s="84" t="s">
        <v>258</v>
      </c>
      <c r="HMH426" s="84" t="s">
        <v>258</v>
      </c>
      <c r="HMI426" s="84" t="s">
        <v>258</v>
      </c>
      <c r="HMJ426" s="84" t="s">
        <v>258</v>
      </c>
      <c r="HMK426" s="84" t="s">
        <v>258</v>
      </c>
      <c r="HML426" s="84" t="s">
        <v>258</v>
      </c>
      <c r="HMM426" s="84" t="s">
        <v>258</v>
      </c>
      <c r="HMN426" s="84" t="s">
        <v>258</v>
      </c>
      <c r="HMO426" s="84" t="s">
        <v>258</v>
      </c>
      <c r="HMP426" s="84" t="s">
        <v>258</v>
      </c>
      <c r="HMQ426" s="84" t="s">
        <v>258</v>
      </c>
      <c r="HMR426" s="84" t="s">
        <v>258</v>
      </c>
      <c r="HMS426" s="84" t="s">
        <v>258</v>
      </c>
      <c r="HMT426" s="84" t="s">
        <v>258</v>
      </c>
      <c r="HMU426" s="84" t="s">
        <v>258</v>
      </c>
      <c r="HMV426" s="84" t="s">
        <v>258</v>
      </c>
      <c r="HMW426" s="84" t="s">
        <v>258</v>
      </c>
      <c r="HMX426" s="84" t="s">
        <v>258</v>
      </c>
      <c r="HMY426" s="84" t="s">
        <v>258</v>
      </c>
      <c r="HMZ426" s="84" t="s">
        <v>258</v>
      </c>
      <c r="HNA426" s="84" t="s">
        <v>258</v>
      </c>
      <c r="HNB426" s="84" t="s">
        <v>258</v>
      </c>
      <c r="HNC426" s="84" t="s">
        <v>258</v>
      </c>
      <c r="HND426" s="84" t="s">
        <v>258</v>
      </c>
      <c r="HNE426" s="84" t="s">
        <v>258</v>
      </c>
      <c r="HNF426" s="84" t="s">
        <v>258</v>
      </c>
      <c r="HNG426" s="84" t="s">
        <v>258</v>
      </c>
      <c r="HNH426" s="84" t="s">
        <v>258</v>
      </c>
      <c r="HNI426" s="84" t="s">
        <v>258</v>
      </c>
      <c r="HNJ426" s="84" t="s">
        <v>258</v>
      </c>
      <c r="HNK426" s="84" t="s">
        <v>258</v>
      </c>
      <c r="HNL426" s="84" t="s">
        <v>258</v>
      </c>
      <c r="HNM426" s="84" t="s">
        <v>258</v>
      </c>
      <c r="HNN426" s="84" t="s">
        <v>258</v>
      </c>
      <c r="HNO426" s="84" t="s">
        <v>258</v>
      </c>
      <c r="HNP426" s="84" t="s">
        <v>258</v>
      </c>
      <c r="HNQ426" s="84" t="s">
        <v>258</v>
      </c>
      <c r="HNR426" s="84" t="s">
        <v>258</v>
      </c>
      <c r="HNS426" s="84" t="s">
        <v>258</v>
      </c>
      <c r="HNT426" s="84" t="s">
        <v>258</v>
      </c>
      <c r="HNU426" s="84" t="s">
        <v>258</v>
      </c>
      <c r="HNV426" s="84" t="s">
        <v>258</v>
      </c>
      <c r="HNW426" s="84" t="s">
        <v>258</v>
      </c>
      <c r="HNX426" s="84" t="s">
        <v>258</v>
      </c>
      <c r="HNY426" s="84" t="s">
        <v>258</v>
      </c>
      <c r="HNZ426" s="84" t="s">
        <v>258</v>
      </c>
      <c r="HOA426" s="84" t="s">
        <v>258</v>
      </c>
      <c r="HOB426" s="84" t="s">
        <v>258</v>
      </c>
      <c r="HOC426" s="84" t="s">
        <v>258</v>
      </c>
      <c r="HOD426" s="84" t="s">
        <v>258</v>
      </c>
      <c r="HOE426" s="84" t="s">
        <v>258</v>
      </c>
      <c r="HOF426" s="84" t="s">
        <v>258</v>
      </c>
      <c r="HOG426" s="84" t="s">
        <v>258</v>
      </c>
      <c r="HOH426" s="84" t="s">
        <v>258</v>
      </c>
      <c r="HOI426" s="84" t="s">
        <v>258</v>
      </c>
      <c r="HOJ426" s="84" t="s">
        <v>258</v>
      </c>
      <c r="HOK426" s="84" t="s">
        <v>258</v>
      </c>
      <c r="HOL426" s="84" t="s">
        <v>258</v>
      </c>
      <c r="HOM426" s="84" t="s">
        <v>258</v>
      </c>
      <c r="HON426" s="84" t="s">
        <v>258</v>
      </c>
      <c r="HOO426" s="84" t="s">
        <v>258</v>
      </c>
      <c r="HOP426" s="84" t="s">
        <v>258</v>
      </c>
      <c r="HOQ426" s="84" t="s">
        <v>258</v>
      </c>
      <c r="HOR426" s="84" t="s">
        <v>258</v>
      </c>
      <c r="HOS426" s="84" t="s">
        <v>258</v>
      </c>
      <c r="HOT426" s="84" t="s">
        <v>258</v>
      </c>
      <c r="HOU426" s="84" t="s">
        <v>258</v>
      </c>
      <c r="HOV426" s="84" t="s">
        <v>258</v>
      </c>
      <c r="HOW426" s="84" t="s">
        <v>258</v>
      </c>
      <c r="HOX426" s="84" t="s">
        <v>258</v>
      </c>
      <c r="HOY426" s="84" t="s">
        <v>258</v>
      </c>
      <c r="HOZ426" s="84" t="s">
        <v>258</v>
      </c>
      <c r="HPA426" s="84" t="s">
        <v>258</v>
      </c>
      <c r="HPB426" s="84" t="s">
        <v>258</v>
      </c>
      <c r="HPC426" s="84" t="s">
        <v>258</v>
      </c>
      <c r="HPD426" s="84" t="s">
        <v>258</v>
      </c>
      <c r="HPE426" s="84" t="s">
        <v>258</v>
      </c>
      <c r="HPF426" s="84" t="s">
        <v>258</v>
      </c>
      <c r="HPG426" s="84" t="s">
        <v>258</v>
      </c>
      <c r="HPH426" s="84" t="s">
        <v>258</v>
      </c>
      <c r="HPI426" s="84" t="s">
        <v>258</v>
      </c>
      <c r="HPJ426" s="84" t="s">
        <v>258</v>
      </c>
      <c r="HPK426" s="84" t="s">
        <v>258</v>
      </c>
      <c r="HPL426" s="84" t="s">
        <v>258</v>
      </c>
      <c r="HPM426" s="84" t="s">
        <v>258</v>
      </c>
      <c r="HPN426" s="84" t="s">
        <v>258</v>
      </c>
      <c r="HPO426" s="84" t="s">
        <v>258</v>
      </c>
      <c r="HPP426" s="84" t="s">
        <v>258</v>
      </c>
      <c r="HPQ426" s="84" t="s">
        <v>258</v>
      </c>
      <c r="HPR426" s="84" t="s">
        <v>258</v>
      </c>
      <c r="HPS426" s="84" t="s">
        <v>258</v>
      </c>
      <c r="HPT426" s="84" t="s">
        <v>258</v>
      </c>
      <c r="HPU426" s="84" t="s">
        <v>258</v>
      </c>
      <c r="HPV426" s="84" t="s">
        <v>258</v>
      </c>
      <c r="HPW426" s="84" t="s">
        <v>258</v>
      </c>
      <c r="HPX426" s="84" t="s">
        <v>258</v>
      </c>
      <c r="HPY426" s="84" t="s">
        <v>258</v>
      </c>
      <c r="HPZ426" s="84" t="s">
        <v>258</v>
      </c>
      <c r="HQA426" s="84" t="s">
        <v>258</v>
      </c>
      <c r="HQB426" s="84" t="s">
        <v>258</v>
      </c>
      <c r="HQC426" s="84" t="s">
        <v>258</v>
      </c>
      <c r="HQD426" s="84" t="s">
        <v>258</v>
      </c>
      <c r="HQE426" s="84" t="s">
        <v>258</v>
      </c>
      <c r="HQF426" s="84" t="s">
        <v>258</v>
      </c>
      <c r="HQG426" s="84" t="s">
        <v>258</v>
      </c>
      <c r="HQH426" s="84" t="s">
        <v>258</v>
      </c>
      <c r="HQI426" s="84" t="s">
        <v>258</v>
      </c>
      <c r="HQJ426" s="84" t="s">
        <v>258</v>
      </c>
      <c r="HQK426" s="84" t="s">
        <v>258</v>
      </c>
      <c r="HQL426" s="84" t="s">
        <v>258</v>
      </c>
      <c r="HQM426" s="84" t="s">
        <v>258</v>
      </c>
      <c r="HQN426" s="84" t="s">
        <v>258</v>
      </c>
      <c r="HQO426" s="84" t="s">
        <v>258</v>
      </c>
      <c r="HQP426" s="84" t="s">
        <v>258</v>
      </c>
      <c r="HQQ426" s="84" t="s">
        <v>258</v>
      </c>
      <c r="HQR426" s="84" t="s">
        <v>258</v>
      </c>
      <c r="HQS426" s="84" t="s">
        <v>258</v>
      </c>
      <c r="HQT426" s="84" t="s">
        <v>258</v>
      </c>
      <c r="HQU426" s="84" t="s">
        <v>258</v>
      </c>
      <c r="HQV426" s="84" t="s">
        <v>258</v>
      </c>
      <c r="HQW426" s="84" t="s">
        <v>258</v>
      </c>
      <c r="HQX426" s="84" t="s">
        <v>258</v>
      </c>
      <c r="HQY426" s="84" t="s">
        <v>258</v>
      </c>
      <c r="HQZ426" s="84" t="s">
        <v>258</v>
      </c>
      <c r="HRA426" s="84" t="s">
        <v>258</v>
      </c>
      <c r="HRB426" s="84" t="s">
        <v>258</v>
      </c>
      <c r="HRC426" s="84" t="s">
        <v>258</v>
      </c>
      <c r="HRD426" s="84" t="s">
        <v>258</v>
      </c>
      <c r="HRE426" s="84" t="s">
        <v>258</v>
      </c>
      <c r="HRF426" s="84" t="s">
        <v>258</v>
      </c>
      <c r="HRG426" s="84" t="s">
        <v>258</v>
      </c>
      <c r="HRH426" s="84" t="s">
        <v>258</v>
      </c>
      <c r="HRI426" s="84" t="s">
        <v>258</v>
      </c>
      <c r="HRJ426" s="84" t="s">
        <v>258</v>
      </c>
      <c r="HRK426" s="84" t="s">
        <v>258</v>
      </c>
      <c r="HRL426" s="84" t="s">
        <v>258</v>
      </c>
      <c r="HRM426" s="84" t="s">
        <v>258</v>
      </c>
      <c r="HRN426" s="84" t="s">
        <v>258</v>
      </c>
      <c r="HRO426" s="84" t="s">
        <v>258</v>
      </c>
      <c r="HRP426" s="84" t="s">
        <v>258</v>
      </c>
      <c r="HRQ426" s="84" t="s">
        <v>258</v>
      </c>
      <c r="HRR426" s="84" t="s">
        <v>258</v>
      </c>
      <c r="HRS426" s="84" t="s">
        <v>258</v>
      </c>
      <c r="HRT426" s="84" t="s">
        <v>258</v>
      </c>
      <c r="HRU426" s="84" t="s">
        <v>258</v>
      </c>
      <c r="HRV426" s="84" t="s">
        <v>258</v>
      </c>
      <c r="HRW426" s="84" t="s">
        <v>258</v>
      </c>
      <c r="HRX426" s="84" t="s">
        <v>258</v>
      </c>
      <c r="HRY426" s="84" t="s">
        <v>258</v>
      </c>
      <c r="HRZ426" s="84" t="s">
        <v>258</v>
      </c>
      <c r="HSA426" s="84" t="s">
        <v>258</v>
      </c>
      <c r="HSB426" s="84" t="s">
        <v>258</v>
      </c>
      <c r="HSC426" s="84" t="s">
        <v>258</v>
      </c>
      <c r="HSD426" s="84" t="s">
        <v>258</v>
      </c>
      <c r="HSE426" s="84" t="s">
        <v>258</v>
      </c>
      <c r="HSF426" s="84" t="s">
        <v>258</v>
      </c>
      <c r="HSG426" s="84" t="s">
        <v>258</v>
      </c>
      <c r="HSH426" s="84" t="s">
        <v>258</v>
      </c>
      <c r="HSI426" s="84" t="s">
        <v>258</v>
      </c>
      <c r="HSJ426" s="84" t="s">
        <v>258</v>
      </c>
      <c r="HSK426" s="84" t="s">
        <v>258</v>
      </c>
      <c r="HSL426" s="84" t="s">
        <v>258</v>
      </c>
      <c r="HSM426" s="84" t="s">
        <v>258</v>
      </c>
      <c r="HSN426" s="84" t="s">
        <v>258</v>
      </c>
      <c r="HSO426" s="84" t="s">
        <v>258</v>
      </c>
      <c r="HSP426" s="84" t="s">
        <v>258</v>
      </c>
      <c r="HSQ426" s="84" t="s">
        <v>258</v>
      </c>
      <c r="HSR426" s="84" t="s">
        <v>258</v>
      </c>
      <c r="HSS426" s="84" t="s">
        <v>258</v>
      </c>
      <c r="HST426" s="84" t="s">
        <v>258</v>
      </c>
      <c r="HSU426" s="84" t="s">
        <v>258</v>
      </c>
      <c r="HSV426" s="84" t="s">
        <v>258</v>
      </c>
      <c r="HSW426" s="84" t="s">
        <v>258</v>
      </c>
      <c r="HSX426" s="84" t="s">
        <v>258</v>
      </c>
      <c r="HSY426" s="84" t="s">
        <v>258</v>
      </c>
      <c r="HSZ426" s="84" t="s">
        <v>258</v>
      </c>
      <c r="HTA426" s="84" t="s">
        <v>258</v>
      </c>
      <c r="HTB426" s="84" t="s">
        <v>258</v>
      </c>
      <c r="HTC426" s="84" t="s">
        <v>258</v>
      </c>
      <c r="HTD426" s="84" t="s">
        <v>258</v>
      </c>
      <c r="HTE426" s="84" t="s">
        <v>258</v>
      </c>
      <c r="HTF426" s="84" t="s">
        <v>258</v>
      </c>
      <c r="HTG426" s="84" t="s">
        <v>258</v>
      </c>
      <c r="HTH426" s="84" t="s">
        <v>258</v>
      </c>
      <c r="HTI426" s="84" t="s">
        <v>258</v>
      </c>
      <c r="HTJ426" s="84" t="s">
        <v>258</v>
      </c>
      <c r="HTK426" s="84" t="s">
        <v>258</v>
      </c>
      <c r="HTL426" s="84" t="s">
        <v>258</v>
      </c>
      <c r="HTM426" s="84" t="s">
        <v>258</v>
      </c>
      <c r="HTN426" s="84" t="s">
        <v>258</v>
      </c>
      <c r="HTO426" s="84" t="s">
        <v>258</v>
      </c>
      <c r="HTP426" s="84" t="s">
        <v>258</v>
      </c>
      <c r="HTQ426" s="84" t="s">
        <v>258</v>
      </c>
      <c r="HTR426" s="84" t="s">
        <v>258</v>
      </c>
      <c r="HTS426" s="84" t="s">
        <v>258</v>
      </c>
      <c r="HTT426" s="84" t="s">
        <v>258</v>
      </c>
      <c r="HTU426" s="84" t="s">
        <v>258</v>
      </c>
      <c r="HTV426" s="84" t="s">
        <v>258</v>
      </c>
      <c r="HTW426" s="84" t="s">
        <v>258</v>
      </c>
      <c r="HTX426" s="84" t="s">
        <v>258</v>
      </c>
      <c r="HTY426" s="84" t="s">
        <v>258</v>
      </c>
      <c r="HTZ426" s="84" t="s">
        <v>258</v>
      </c>
      <c r="HUA426" s="84" t="s">
        <v>258</v>
      </c>
      <c r="HUB426" s="84" t="s">
        <v>258</v>
      </c>
      <c r="HUC426" s="84" t="s">
        <v>258</v>
      </c>
      <c r="HUD426" s="84" t="s">
        <v>258</v>
      </c>
      <c r="HUE426" s="84" t="s">
        <v>258</v>
      </c>
      <c r="HUF426" s="84" t="s">
        <v>258</v>
      </c>
      <c r="HUG426" s="84" t="s">
        <v>258</v>
      </c>
      <c r="HUH426" s="84" t="s">
        <v>258</v>
      </c>
      <c r="HUI426" s="84" t="s">
        <v>258</v>
      </c>
      <c r="HUJ426" s="84" t="s">
        <v>258</v>
      </c>
      <c r="HUK426" s="84" t="s">
        <v>258</v>
      </c>
      <c r="HUL426" s="84" t="s">
        <v>258</v>
      </c>
      <c r="HUM426" s="84" t="s">
        <v>258</v>
      </c>
      <c r="HUN426" s="84" t="s">
        <v>258</v>
      </c>
      <c r="HUO426" s="84" t="s">
        <v>258</v>
      </c>
      <c r="HUP426" s="84" t="s">
        <v>258</v>
      </c>
      <c r="HUQ426" s="84" t="s">
        <v>258</v>
      </c>
      <c r="HUR426" s="84" t="s">
        <v>258</v>
      </c>
      <c r="HUS426" s="84" t="s">
        <v>258</v>
      </c>
      <c r="HUT426" s="84" t="s">
        <v>258</v>
      </c>
      <c r="HUU426" s="84" t="s">
        <v>258</v>
      </c>
      <c r="HUV426" s="84" t="s">
        <v>258</v>
      </c>
      <c r="HUW426" s="84" t="s">
        <v>258</v>
      </c>
      <c r="HUX426" s="84" t="s">
        <v>258</v>
      </c>
      <c r="HUY426" s="84" t="s">
        <v>258</v>
      </c>
      <c r="HUZ426" s="84" t="s">
        <v>258</v>
      </c>
      <c r="HVA426" s="84" t="s">
        <v>258</v>
      </c>
      <c r="HVB426" s="84" t="s">
        <v>258</v>
      </c>
      <c r="HVC426" s="84" t="s">
        <v>258</v>
      </c>
      <c r="HVD426" s="84" t="s">
        <v>258</v>
      </c>
      <c r="HVE426" s="84" t="s">
        <v>258</v>
      </c>
      <c r="HVF426" s="84" t="s">
        <v>258</v>
      </c>
      <c r="HVG426" s="84" t="s">
        <v>258</v>
      </c>
      <c r="HVH426" s="84" t="s">
        <v>258</v>
      </c>
      <c r="HVI426" s="84" t="s">
        <v>258</v>
      </c>
      <c r="HVJ426" s="84" t="s">
        <v>258</v>
      </c>
      <c r="HVK426" s="84" t="s">
        <v>258</v>
      </c>
      <c r="HVL426" s="84" t="s">
        <v>258</v>
      </c>
      <c r="HVM426" s="84" t="s">
        <v>258</v>
      </c>
      <c r="HVN426" s="84" t="s">
        <v>258</v>
      </c>
      <c r="HVO426" s="84" t="s">
        <v>258</v>
      </c>
      <c r="HVP426" s="84" t="s">
        <v>258</v>
      </c>
      <c r="HVQ426" s="84" t="s">
        <v>258</v>
      </c>
      <c r="HVR426" s="84" t="s">
        <v>258</v>
      </c>
      <c r="HVS426" s="84" t="s">
        <v>258</v>
      </c>
      <c r="HVT426" s="84" t="s">
        <v>258</v>
      </c>
      <c r="HVU426" s="84" t="s">
        <v>258</v>
      </c>
      <c r="HVV426" s="84" t="s">
        <v>258</v>
      </c>
      <c r="HVW426" s="84" t="s">
        <v>258</v>
      </c>
      <c r="HVX426" s="84" t="s">
        <v>258</v>
      </c>
      <c r="HVY426" s="84" t="s">
        <v>258</v>
      </c>
      <c r="HVZ426" s="84" t="s">
        <v>258</v>
      </c>
      <c r="HWA426" s="84" t="s">
        <v>258</v>
      </c>
      <c r="HWB426" s="84" t="s">
        <v>258</v>
      </c>
      <c r="HWC426" s="84" t="s">
        <v>258</v>
      </c>
      <c r="HWD426" s="84" t="s">
        <v>258</v>
      </c>
      <c r="HWE426" s="84" t="s">
        <v>258</v>
      </c>
      <c r="HWF426" s="84" t="s">
        <v>258</v>
      </c>
      <c r="HWG426" s="84" t="s">
        <v>258</v>
      </c>
      <c r="HWH426" s="84" t="s">
        <v>258</v>
      </c>
      <c r="HWI426" s="84" t="s">
        <v>258</v>
      </c>
      <c r="HWJ426" s="84" t="s">
        <v>258</v>
      </c>
      <c r="HWK426" s="84" t="s">
        <v>258</v>
      </c>
      <c r="HWL426" s="84" t="s">
        <v>258</v>
      </c>
      <c r="HWM426" s="84" t="s">
        <v>258</v>
      </c>
      <c r="HWN426" s="84" t="s">
        <v>258</v>
      </c>
      <c r="HWO426" s="84" t="s">
        <v>258</v>
      </c>
      <c r="HWP426" s="84" t="s">
        <v>258</v>
      </c>
      <c r="HWQ426" s="84" t="s">
        <v>258</v>
      </c>
      <c r="HWR426" s="84" t="s">
        <v>258</v>
      </c>
      <c r="HWS426" s="84" t="s">
        <v>258</v>
      </c>
      <c r="HWT426" s="84" t="s">
        <v>258</v>
      </c>
      <c r="HWU426" s="84" t="s">
        <v>258</v>
      </c>
      <c r="HWV426" s="84" t="s">
        <v>258</v>
      </c>
      <c r="HWW426" s="84" t="s">
        <v>258</v>
      </c>
      <c r="HWX426" s="84" t="s">
        <v>258</v>
      </c>
      <c r="HWY426" s="84" t="s">
        <v>258</v>
      </c>
      <c r="HWZ426" s="84" t="s">
        <v>258</v>
      </c>
      <c r="HXA426" s="84" t="s">
        <v>258</v>
      </c>
      <c r="HXB426" s="84" t="s">
        <v>258</v>
      </c>
      <c r="HXC426" s="84" t="s">
        <v>258</v>
      </c>
      <c r="HXD426" s="84" t="s">
        <v>258</v>
      </c>
      <c r="HXE426" s="84" t="s">
        <v>258</v>
      </c>
      <c r="HXF426" s="84" t="s">
        <v>258</v>
      </c>
      <c r="HXG426" s="84" t="s">
        <v>258</v>
      </c>
      <c r="HXH426" s="84" t="s">
        <v>258</v>
      </c>
      <c r="HXI426" s="84" t="s">
        <v>258</v>
      </c>
      <c r="HXJ426" s="84" t="s">
        <v>258</v>
      </c>
      <c r="HXK426" s="84" t="s">
        <v>258</v>
      </c>
      <c r="HXL426" s="84" t="s">
        <v>258</v>
      </c>
      <c r="HXM426" s="84" t="s">
        <v>258</v>
      </c>
      <c r="HXN426" s="84" t="s">
        <v>258</v>
      </c>
      <c r="HXO426" s="84" t="s">
        <v>258</v>
      </c>
      <c r="HXP426" s="84" t="s">
        <v>258</v>
      </c>
      <c r="HXQ426" s="84" t="s">
        <v>258</v>
      </c>
      <c r="HXR426" s="84" t="s">
        <v>258</v>
      </c>
      <c r="HXS426" s="84" t="s">
        <v>258</v>
      </c>
      <c r="HXT426" s="84" t="s">
        <v>258</v>
      </c>
      <c r="HXU426" s="84" t="s">
        <v>258</v>
      </c>
      <c r="HXV426" s="84" t="s">
        <v>258</v>
      </c>
      <c r="HXW426" s="84" t="s">
        <v>258</v>
      </c>
      <c r="HXX426" s="84" t="s">
        <v>258</v>
      </c>
      <c r="HXY426" s="84" t="s">
        <v>258</v>
      </c>
      <c r="HXZ426" s="84" t="s">
        <v>258</v>
      </c>
      <c r="HYA426" s="84" t="s">
        <v>258</v>
      </c>
      <c r="HYB426" s="84" t="s">
        <v>258</v>
      </c>
      <c r="HYC426" s="84" t="s">
        <v>258</v>
      </c>
      <c r="HYD426" s="84" t="s">
        <v>258</v>
      </c>
      <c r="HYE426" s="84" t="s">
        <v>258</v>
      </c>
      <c r="HYF426" s="84" t="s">
        <v>258</v>
      </c>
      <c r="HYG426" s="84" t="s">
        <v>258</v>
      </c>
      <c r="HYH426" s="84" t="s">
        <v>258</v>
      </c>
      <c r="HYI426" s="84" t="s">
        <v>258</v>
      </c>
      <c r="HYJ426" s="84" t="s">
        <v>258</v>
      </c>
      <c r="HYK426" s="84" t="s">
        <v>258</v>
      </c>
      <c r="HYL426" s="84" t="s">
        <v>258</v>
      </c>
      <c r="HYM426" s="84" t="s">
        <v>258</v>
      </c>
      <c r="HYN426" s="84" t="s">
        <v>258</v>
      </c>
      <c r="HYO426" s="84" t="s">
        <v>258</v>
      </c>
      <c r="HYP426" s="84" t="s">
        <v>258</v>
      </c>
      <c r="HYQ426" s="84" t="s">
        <v>258</v>
      </c>
      <c r="HYR426" s="84" t="s">
        <v>258</v>
      </c>
      <c r="HYS426" s="84" t="s">
        <v>258</v>
      </c>
      <c r="HYT426" s="84" t="s">
        <v>258</v>
      </c>
      <c r="HYU426" s="84" t="s">
        <v>258</v>
      </c>
      <c r="HYV426" s="84" t="s">
        <v>258</v>
      </c>
      <c r="HYW426" s="84" t="s">
        <v>258</v>
      </c>
      <c r="HYX426" s="84" t="s">
        <v>258</v>
      </c>
      <c r="HYY426" s="84" t="s">
        <v>258</v>
      </c>
      <c r="HYZ426" s="84" t="s">
        <v>258</v>
      </c>
      <c r="HZA426" s="84" t="s">
        <v>258</v>
      </c>
      <c r="HZB426" s="84" t="s">
        <v>258</v>
      </c>
      <c r="HZC426" s="84" t="s">
        <v>258</v>
      </c>
      <c r="HZD426" s="84" t="s">
        <v>258</v>
      </c>
      <c r="HZE426" s="84" t="s">
        <v>258</v>
      </c>
      <c r="HZF426" s="84" t="s">
        <v>258</v>
      </c>
      <c r="HZG426" s="84" t="s">
        <v>258</v>
      </c>
      <c r="HZH426" s="84" t="s">
        <v>258</v>
      </c>
      <c r="HZI426" s="84" t="s">
        <v>258</v>
      </c>
      <c r="HZJ426" s="84" t="s">
        <v>258</v>
      </c>
      <c r="HZK426" s="84" t="s">
        <v>258</v>
      </c>
      <c r="HZL426" s="84" t="s">
        <v>258</v>
      </c>
      <c r="HZM426" s="84" t="s">
        <v>258</v>
      </c>
      <c r="HZN426" s="84" t="s">
        <v>258</v>
      </c>
      <c r="HZO426" s="84" t="s">
        <v>258</v>
      </c>
      <c r="HZP426" s="84" t="s">
        <v>258</v>
      </c>
      <c r="HZQ426" s="84" t="s">
        <v>258</v>
      </c>
      <c r="HZR426" s="84" t="s">
        <v>258</v>
      </c>
      <c r="HZS426" s="84" t="s">
        <v>258</v>
      </c>
      <c r="HZT426" s="84" t="s">
        <v>258</v>
      </c>
      <c r="HZU426" s="84" t="s">
        <v>258</v>
      </c>
      <c r="HZV426" s="84" t="s">
        <v>258</v>
      </c>
      <c r="HZW426" s="84" t="s">
        <v>258</v>
      </c>
      <c r="HZX426" s="84" t="s">
        <v>258</v>
      </c>
      <c r="HZY426" s="84" t="s">
        <v>258</v>
      </c>
      <c r="HZZ426" s="84" t="s">
        <v>258</v>
      </c>
      <c r="IAA426" s="84" t="s">
        <v>258</v>
      </c>
      <c r="IAB426" s="84" t="s">
        <v>258</v>
      </c>
      <c r="IAC426" s="84" t="s">
        <v>258</v>
      </c>
      <c r="IAD426" s="84" t="s">
        <v>258</v>
      </c>
      <c r="IAE426" s="84" t="s">
        <v>258</v>
      </c>
      <c r="IAF426" s="84" t="s">
        <v>258</v>
      </c>
      <c r="IAG426" s="84" t="s">
        <v>258</v>
      </c>
      <c r="IAH426" s="84" t="s">
        <v>258</v>
      </c>
      <c r="IAI426" s="84" t="s">
        <v>258</v>
      </c>
      <c r="IAJ426" s="84" t="s">
        <v>258</v>
      </c>
      <c r="IAK426" s="84" t="s">
        <v>258</v>
      </c>
      <c r="IAL426" s="84" t="s">
        <v>258</v>
      </c>
      <c r="IAM426" s="84" t="s">
        <v>258</v>
      </c>
      <c r="IAN426" s="84" t="s">
        <v>258</v>
      </c>
      <c r="IAO426" s="84" t="s">
        <v>258</v>
      </c>
      <c r="IAP426" s="84" t="s">
        <v>258</v>
      </c>
      <c r="IAQ426" s="84" t="s">
        <v>258</v>
      </c>
      <c r="IAR426" s="84" t="s">
        <v>258</v>
      </c>
      <c r="IAS426" s="84" t="s">
        <v>258</v>
      </c>
      <c r="IAT426" s="84" t="s">
        <v>258</v>
      </c>
      <c r="IAU426" s="84" t="s">
        <v>258</v>
      </c>
      <c r="IAV426" s="84" t="s">
        <v>258</v>
      </c>
      <c r="IAW426" s="84" t="s">
        <v>258</v>
      </c>
      <c r="IAX426" s="84" t="s">
        <v>258</v>
      </c>
      <c r="IAY426" s="84" t="s">
        <v>258</v>
      </c>
      <c r="IAZ426" s="84" t="s">
        <v>258</v>
      </c>
      <c r="IBA426" s="84" t="s">
        <v>258</v>
      </c>
      <c r="IBB426" s="84" t="s">
        <v>258</v>
      </c>
      <c r="IBC426" s="84" t="s">
        <v>258</v>
      </c>
      <c r="IBD426" s="84" t="s">
        <v>258</v>
      </c>
      <c r="IBE426" s="84" t="s">
        <v>258</v>
      </c>
      <c r="IBF426" s="84" t="s">
        <v>258</v>
      </c>
      <c r="IBG426" s="84" t="s">
        <v>258</v>
      </c>
      <c r="IBH426" s="84" t="s">
        <v>258</v>
      </c>
      <c r="IBI426" s="84" t="s">
        <v>258</v>
      </c>
      <c r="IBJ426" s="84" t="s">
        <v>258</v>
      </c>
      <c r="IBK426" s="84" t="s">
        <v>258</v>
      </c>
      <c r="IBL426" s="84" t="s">
        <v>258</v>
      </c>
      <c r="IBM426" s="84" t="s">
        <v>258</v>
      </c>
      <c r="IBN426" s="84" t="s">
        <v>258</v>
      </c>
      <c r="IBO426" s="84" t="s">
        <v>258</v>
      </c>
      <c r="IBP426" s="84" t="s">
        <v>258</v>
      </c>
      <c r="IBQ426" s="84" t="s">
        <v>258</v>
      </c>
      <c r="IBR426" s="84" t="s">
        <v>258</v>
      </c>
      <c r="IBS426" s="84" t="s">
        <v>258</v>
      </c>
      <c r="IBT426" s="84" t="s">
        <v>258</v>
      </c>
      <c r="IBU426" s="84" t="s">
        <v>258</v>
      </c>
      <c r="IBV426" s="84" t="s">
        <v>258</v>
      </c>
      <c r="IBW426" s="84" t="s">
        <v>258</v>
      </c>
      <c r="IBX426" s="84" t="s">
        <v>258</v>
      </c>
      <c r="IBY426" s="84" t="s">
        <v>258</v>
      </c>
      <c r="IBZ426" s="84" t="s">
        <v>258</v>
      </c>
      <c r="ICA426" s="84" t="s">
        <v>258</v>
      </c>
      <c r="ICB426" s="84" t="s">
        <v>258</v>
      </c>
      <c r="ICC426" s="84" t="s">
        <v>258</v>
      </c>
      <c r="ICD426" s="84" t="s">
        <v>258</v>
      </c>
      <c r="ICE426" s="84" t="s">
        <v>258</v>
      </c>
      <c r="ICF426" s="84" t="s">
        <v>258</v>
      </c>
      <c r="ICG426" s="84" t="s">
        <v>258</v>
      </c>
      <c r="ICH426" s="84" t="s">
        <v>258</v>
      </c>
      <c r="ICI426" s="84" t="s">
        <v>258</v>
      </c>
      <c r="ICJ426" s="84" t="s">
        <v>258</v>
      </c>
      <c r="ICK426" s="84" t="s">
        <v>258</v>
      </c>
      <c r="ICL426" s="84" t="s">
        <v>258</v>
      </c>
      <c r="ICM426" s="84" t="s">
        <v>258</v>
      </c>
      <c r="ICN426" s="84" t="s">
        <v>258</v>
      </c>
      <c r="ICO426" s="84" t="s">
        <v>258</v>
      </c>
      <c r="ICP426" s="84" t="s">
        <v>258</v>
      </c>
      <c r="ICQ426" s="84" t="s">
        <v>258</v>
      </c>
      <c r="ICR426" s="84" t="s">
        <v>258</v>
      </c>
      <c r="ICS426" s="84" t="s">
        <v>258</v>
      </c>
      <c r="ICT426" s="84" t="s">
        <v>258</v>
      </c>
      <c r="ICU426" s="84" t="s">
        <v>258</v>
      </c>
      <c r="ICV426" s="84" t="s">
        <v>258</v>
      </c>
      <c r="ICW426" s="84" t="s">
        <v>258</v>
      </c>
      <c r="ICX426" s="84" t="s">
        <v>258</v>
      </c>
      <c r="ICY426" s="84" t="s">
        <v>258</v>
      </c>
      <c r="ICZ426" s="84" t="s">
        <v>258</v>
      </c>
      <c r="IDA426" s="84" t="s">
        <v>258</v>
      </c>
      <c r="IDB426" s="84" t="s">
        <v>258</v>
      </c>
      <c r="IDC426" s="84" t="s">
        <v>258</v>
      </c>
      <c r="IDD426" s="84" t="s">
        <v>258</v>
      </c>
      <c r="IDE426" s="84" t="s">
        <v>258</v>
      </c>
      <c r="IDF426" s="84" t="s">
        <v>258</v>
      </c>
      <c r="IDG426" s="84" t="s">
        <v>258</v>
      </c>
      <c r="IDH426" s="84" t="s">
        <v>258</v>
      </c>
      <c r="IDI426" s="84" t="s">
        <v>258</v>
      </c>
      <c r="IDJ426" s="84" t="s">
        <v>258</v>
      </c>
      <c r="IDK426" s="84" t="s">
        <v>258</v>
      </c>
      <c r="IDL426" s="84" t="s">
        <v>258</v>
      </c>
      <c r="IDM426" s="84" t="s">
        <v>258</v>
      </c>
      <c r="IDN426" s="84" t="s">
        <v>258</v>
      </c>
      <c r="IDO426" s="84" t="s">
        <v>258</v>
      </c>
      <c r="IDP426" s="84" t="s">
        <v>258</v>
      </c>
      <c r="IDQ426" s="84" t="s">
        <v>258</v>
      </c>
      <c r="IDR426" s="84" t="s">
        <v>258</v>
      </c>
      <c r="IDS426" s="84" t="s">
        <v>258</v>
      </c>
      <c r="IDT426" s="84" t="s">
        <v>258</v>
      </c>
      <c r="IDU426" s="84" t="s">
        <v>258</v>
      </c>
      <c r="IDV426" s="84" t="s">
        <v>258</v>
      </c>
      <c r="IDW426" s="84" t="s">
        <v>258</v>
      </c>
      <c r="IDX426" s="84" t="s">
        <v>258</v>
      </c>
      <c r="IDY426" s="84" t="s">
        <v>258</v>
      </c>
      <c r="IDZ426" s="84" t="s">
        <v>258</v>
      </c>
      <c r="IEA426" s="84" t="s">
        <v>258</v>
      </c>
      <c r="IEB426" s="84" t="s">
        <v>258</v>
      </c>
      <c r="IEC426" s="84" t="s">
        <v>258</v>
      </c>
      <c r="IED426" s="84" t="s">
        <v>258</v>
      </c>
      <c r="IEE426" s="84" t="s">
        <v>258</v>
      </c>
      <c r="IEF426" s="84" t="s">
        <v>258</v>
      </c>
      <c r="IEG426" s="84" t="s">
        <v>258</v>
      </c>
      <c r="IEH426" s="84" t="s">
        <v>258</v>
      </c>
      <c r="IEI426" s="84" t="s">
        <v>258</v>
      </c>
      <c r="IEJ426" s="84" t="s">
        <v>258</v>
      </c>
      <c r="IEK426" s="84" t="s">
        <v>258</v>
      </c>
      <c r="IEL426" s="84" t="s">
        <v>258</v>
      </c>
      <c r="IEM426" s="84" t="s">
        <v>258</v>
      </c>
      <c r="IEN426" s="84" t="s">
        <v>258</v>
      </c>
      <c r="IEO426" s="84" t="s">
        <v>258</v>
      </c>
      <c r="IEP426" s="84" t="s">
        <v>258</v>
      </c>
      <c r="IEQ426" s="84" t="s">
        <v>258</v>
      </c>
      <c r="IER426" s="84" t="s">
        <v>258</v>
      </c>
      <c r="IES426" s="84" t="s">
        <v>258</v>
      </c>
      <c r="IET426" s="84" t="s">
        <v>258</v>
      </c>
      <c r="IEU426" s="84" t="s">
        <v>258</v>
      </c>
      <c r="IEV426" s="84" t="s">
        <v>258</v>
      </c>
      <c r="IEW426" s="84" t="s">
        <v>258</v>
      </c>
      <c r="IEX426" s="84" t="s">
        <v>258</v>
      </c>
      <c r="IEY426" s="84" t="s">
        <v>258</v>
      </c>
      <c r="IEZ426" s="84" t="s">
        <v>258</v>
      </c>
      <c r="IFA426" s="84" t="s">
        <v>258</v>
      </c>
      <c r="IFB426" s="84" t="s">
        <v>258</v>
      </c>
      <c r="IFC426" s="84" t="s">
        <v>258</v>
      </c>
      <c r="IFD426" s="84" t="s">
        <v>258</v>
      </c>
      <c r="IFE426" s="84" t="s">
        <v>258</v>
      </c>
      <c r="IFF426" s="84" t="s">
        <v>258</v>
      </c>
      <c r="IFG426" s="84" t="s">
        <v>258</v>
      </c>
      <c r="IFH426" s="84" t="s">
        <v>258</v>
      </c>
      <c r="IFI426" s="84" t="s">
        <v>258</v>
      </c>
      <c r="IFJ426" s="84" t="s">
        <v>258</v>
      </c>
      <c r="IFK426" s="84" t="s">
        <v>258</v>
      </c>
      <c r="IFL426" s="84" t="s">
        <v>258</v>
      </c>
      <c r="IFM426" s="84" t="s">
        <v>258</v>
      </c>
      <c r="IFN426" s="84" t="s">
        <v>258</v>
      </c>
      <c r="IFO426" s="84" t="s">
        <v>258</v>
      </c>
      <c r="IFP426" s="84" t="s">
        <v>258</v>
      </c>
      <c r="IFQ426" s="84" t="s">
        <v>258</v>
      </c>
      <c r="IFR426" s="84" t="s">
        <v>258</v>
      </c>
      <c r="IFS426" s="84" t="s">
        <v>258</v>
      </c>
      <c r="IFT426" s="84" t="s">
        <v>258</v>
      </c>
      <c r="IFU426" s="84" t="s">
        <v>258</v>
      </c>
      <c r="IFV426" s="84" t="s">
        <v>258</v>
      </c>
      <c r="IFW426" s="84" t="s">
        <v>258</v>
      </c>
      <c r="IFX426" s="84" t="s">
        <v>258</v>
      </c>
      <c r="IFY426" s="84" t="s">
        <v>258</v>
      </c>
      <c r="IFZ426" s="84" t="s">
        <v>258</v>
      </c>
      <c r="IGA426" s="84" t="s">
        <v>258</v>
      </c>
      <c r="IGB426" s="84" t="s">
        <v>258</v>
      </c>
      <c r="IGC426" s="84" t="s">
        <v>258</v>
      </c>
      <c r="IGD426" s="84" t="s">
        <v>258</v>
      </c>
      <c r="IGE426" s="84" t="s">
        <v>258</v>
      </c>
      <c r="IGF426" s="84" t="s">
        <v>258</v>
      </c>
      <c r="IGG426" s="84" t="s">
        <v>258</v>
      </c>
      <c r="IGH426" s="84" t="s">
        <v>258</v>
      </c>
      <c r="IGI426" s="84" t="s">
        <v>258</v>
      </c>
      <c r="IGJ426" s="84" t="s">
        <v>258</v>
      </c>
      <c r="IGK426" s="84" t="s">
        <v>258</v>
      </c>
      <c r="IGL426" s="84" t="s">
        <v>258</v>
      </c>
      <c r="IGM426" s="84" t="s">
        <v>258</v>
      </c>
      <c r="IGN426" s="84" t="s">
        <v>258</v>
      </c>
      <c r="IGO426" s="84" t="s">
        <v>258</v>
      </c>
      <c r="IGP426" s="84" t="s">
        <v>258</v>
      </c>
      <c r="IGQ426" s="84" t="s">
        <v>258</v>
      </c>
      <c r="IGR426" s="84" t="s">
        <v>258</v>
      </c>
      <c r="IGS426" s="84" t="s">
        <v>258</v>
      </c>
      <c r="IGT426" s="84" t="s">
        <v>258</v>
      </c>
      <c r="IGU426" s="84" t="s">
        <v>258</v>
      </c>
      <c r="IGV426" s="84" t="s">
        <v>258</v>
      </c>
      <c r="IGW426" s="84" t="s">
        <v>258</v>
      </c>
      <c r="IGX426" s="84" t="s">
        <v>258</v>
      </c>
      <c r="IGY426" s="84" t="s">
        <v>258</v>
      </c>
      <c r="IGZ426" s="84" t="s">
        <v>258</v>
      </c>
      <c r="IHA426" s="84" t="s">
        <v>258</v>
      </c>
      <c r="IHB426" s="84" t="s">
        <v>258</v>
      </c>
      <c r="IHC426" s="84" t="s">
        <v>258</v>
      </c>
      <c r="IHD426" s="84" t="s">
        <v>258</v>
      </c>
      <c r="IHE426" s="84" t="s">
        <v>258</v>
      </c>
      <c r="IHF426" s="84" t="s">
        <v>258</v>
      </c>
      <c r="IHG426" s="84" t="s">
        <v>258</v>
      </c>
      <c r="IHH426" s="84" t="s">
        <v>258</v>
      </c>
      <c r="IHI426" s="84" t="s">
        <v>258</v>
      </c>
      <c r="IHJ426" s="84" t="s">
        <v>258</v>
      </c>
      <c r="IHK426" s="84" t="s">
        <v>258</v>
      </c>
      <c r="IHL426" s="84" t="s">
        <v>258</v>
      </c>
      <c r="IHM426" s="84" t="s">
        <v>258</v>
      </c>
      <c r="IHN426" s="84" t="s">
        <v>258</v>
      </c>
      <c r="IHO426" s="84" t="s">
        <v>258</v>
      </c>
      <c r="IHP426" s="84" t="s">
        <v>258</v>
      </c>
      <c r="IHQ426" s="84" t="s">
        <v>258</v>
      </c>
      <c r="IHR426" s="84" t="s">
        <v>258</v>
      </c>
      <c r="IHS426" s="84" t="s">
        <v>258</v>
      </c>
      <c r="IHT426" s="84" t="s">
        <v>258</v>
      </c>
      <c r="IHU426" s="84" t="s">
        <v>258</v>
      </c>
      <c r="IHV426" s="84" t="s">
        <v>258</v>
      </c>
      <c r="IHW426" s="84" t="s">
        <v>258</v>
      </c>
      <c r="IHX426" s="84" t="s">
        <v>258</v>
      </c>
      <c r="IHY426" s="84" t="s">
        <v>258</v>
      </c>
      <c r="IHZ426" s="84" t="s">
        <v>258</v>
      </c>
      <c r="IIA426" s="84" t="s">
        <v>258</v>
      </c>
      <c r="IIB426" s="84" t="s">
        <v>258</v>
      </c>
      <c r="IIC426" s="84" t="s">
        <v>258</v>
      </c>
      <c r="IID426" s="84" t="s">
        <v>258</v>
      </c>
      <c r="IIE426" s="84" t="s">
        <v>258</v>
      </c>
      <c r="IIF426" s="84" t="s">
        <v>258</v>
      </c>
      <c r="IIG426" s="84" t="s">
        <v>258</v>
      </c>
      <c r="IIH426" s="84" t="s">
        <v>258</v>
      </c>
      <c r="III426" s="84" t="s">
        <v>258</v>
      </c>
      <c r="IIJ426" s="84" t="s">
        <v>258</v>
      </c>
      <c r="IIK426" s="84" t="s">
        <v>258</v>
      </c>
      <c r="IIL426" s="84" t="s">
        <v>258</v>
      </c>
      <c r="IIM426" s="84" t="s">
        <v>258</v>
      </c>
      <c r="IIN426" s="84" t="s">
        <v>258</v>
      </c>
      <c r="IIO426" s="84" t="s">
        <v>258</v>
      </c>
      <c r="IIP426" s="84" t="s">
        <v>258</v>
      </c>
      <c r="IIQ426" s="84" t="s">
        <v>258</v>
      </c>
      <c r="IIR426" s="84" t="s">
        <v>258</v>
      </c>
      <c r="IIS426" s="84" t="s">
        <v>258</v>
      </c>
      <c r="IIT426" s="84" t="s">
        <v>258</v>
      </c>
      <c r="IIU426" s="84" t="s">
        <v>258</v>
      </c>
      <c r="IIV426" s="84" t="s">
        <v>258</v>
      </c>
      <c r="IIW426" s="84" t="s">
        <v>258</v>
      </c>
      <c r="IIX426" s="84" t="s">
        <v>258</v>
      </c>
      <c r="IIY426" s="84" t="s">
        <v>258</v>
      </c>
      <c r="IIZ426" s="84" t="s">
        <v>258</v>
      </c>
      <c r="IJA426" s="84" t="s">
        <v>258</v>
      </c>
      <c r="IJB426" s="84" t="s">
        <v>258</v>
      </c>
      <c r="IJC426" s="84" t="s">
        <v>258</v>
      </c>
      <c r="IJD426" s="84" t="s">
        <v>258</v>
      </c>
      <c r="IJE426" s="84" t="s">
        <v>258</v>
      </c>
      <c r="IJF426" s="84" t="s">
        <v>258</v>
      </c>
      <c r="IJG426" s="84" t="s">
        <v>258</v>
      </c>
      <c r="IJH426" s="84" t="s">
        <v>258</v>
      </c>
      <c r="IJI426" s="84" t="s">
        <v>258</v>
      </c>
      <c r="IJJ426" s="84" t="s">
        <v>258</v>
      </c>
      <c r="IJK426" s="84" t="s">
        <v>258</v>
      </c>
      <c r="IJL426" s="84" t="s">
        <v>258</v>
      </c>
      <c r="IJM426" s="84" t="s">
        <v>258</v>
      </c>
      <c r="IJN426" s="84" t="s">
        <v>258</v>
      </c>
      <c r="IJO426" s="84" t="s">
        <v>258</v>
      </c>
      <c r="IJP426" s="84" t="s">
        <v>258</v>
      </c>
      <c r="IJQ426" s="84" t="s">
        <v>258</v>
      </c>
      <c r="IJR426" s="84" t="s">
        <v>258</v>
      </c>
      <c r="IJS426" s="84" t="s">
        <v>258</v>
      </c>
      <c r="IJT426" s="84" t="s">
        <v>258</v>
      </c>
      <c r="IJU426" s="84" t="s">
        <v>258</v>
      </c>
      <c r="IJV426" s="84" t="s">
        <v>258</v>
      </c>
      <c r="IJW426" s="84" t="s">
        <v>258</v>
      </c>
      <c r="IJX426" s="84" t="s">
        <v>258</v>
      </c>
      <c r="IJY426" s="84" t="s">
        <v>258</v>
      </c>
      <c r="IJZ426" s="84" t="s">
        <v>258</v>
      </c>
      <c r="IKA426" s="84" t="s">
        <v>258</v>
      </c>
      <c r="IKB426" s="84" t="s">
        <v>258</v>
      </c>
      <c r="IKC426" s="84" t="s">
        <v>258</v>
      </c>
      <c r="IKD426" s="84" t="s">
        <v>258</v>
      </c>
      <c r="IKE426" s="84" t="s">
        <v>258</v>
      </c>
      <c r="IKF426" s="84" t="s">
        <v>258</v>
      </c>
      <c r="IKG426" s="84" t="s">
        <v>258</v>
      </c>
      <c r="IKH426" s="84" t="s">
        <v>258</v>
      </c>
      <c r="IKI426" s="84" t="s">
        <v>258</v>
      </c>
      <c r="IKJ426" s="84" t="s">
        <v>258</v>
      </c>
      <c r="IKK426" s="84" t="s">
        <v>258</v>
      </c>
      <c r="IKL426" s="84" t="s">
        <v>258</v>
      </c>
      <c r="IKM426" s="84" t="s">
        <v>258</v>
      </c>
      <c r="IKN426" s="84" t="s">
        <v>258</v>
      </c>
      <c r="IKO426" s="84" t="s">
        <v>258</v>
      </c>
      <c r="IKP426" s="84" t="s">
        <v>258</v>
      </c>
      <c r="IKQ426" s="84" t="s">
        <v>258</v>
      </c>
      <c r="IKR426" s="84" t="s">
        <v>258</v>
      </c>
      <c r="IKS426" s="84" t="s">
        <v>258</v>
      </c>
      <c r="IKT426" s="84" t="s">
        <v>258</v>
      </c>
      <c r="IKU426" s="84" t="s">
        <v>258</v>
      </c>
      <c r="IKV426" s="84" t="s">
        <v>258</v>
      </c>
      <c r="IKW426" s="84" t="s">
        <v>258</v>
      </c>
      <c r="IKX426" s="84" t="s">
        <v>258</v>
      </c>
      <c r="IKY426" s="84" t="s">
        <v>258</v>
      </c>
      <c r="IKZ426" s="84" t="s">
        <v>258</v>
      </c>
      <c r="ILA426" s="84" t="s">
        <v>258</v>
      </c>
      <c r="ILB426" s="84" t="s">
        <v>258</v>
      </c>
      <c r="ILC426" s="84" t="s">
        <v>258</v>
      </c>
      <c r="ILD426" s="84" t="s">
        <v>258</v>
      </c>
      <c r="ILE426" s="84" t="s">
        <v>258</v>
      </c>
      <c r="ILF426" s="84" t="s">
        <v>258</v>
      </c>
      <c r="ILG426" s="84" t="s">
        <v>258</v>
      </c>
      <c r="ILH426" s="84" t="s">
        <v>258</v>
      </c>
      <c r="ILI426" s="84" t="s">
        <v>258</v>
      </c>
      <c r="ILJ426" s="84" t="s">
        <v>258</v>
      </c>
      <c r="ILK426" s="84" t="s">
        <v>258</v>
      </c>
      <c r="ILL426" s="84" t="s">
        <v>258</v>
      </c>
      <c r="ILM426" s="84" t="s">
        <v>258</v>
      </c>
      <c r="ILN426" s="84" t="s">
        <v>258</v>
      </c>
      <c r="ILO426" s="84" t="s">
        <v>258</v>
      </c>
      <c r="ILP426" s="84" t="s">
        <v>258</v>
      </c>
      <c r="ILQ426" s="84" t="s">
        <v>258</v>
      </c>
      <c r="ILR426" s="84" t="s">
        <v>258</v>
      </c>
      <c r="ILS426" s="84" t="s">
        <v>258</v>
      </c>
      <c r="ILT426" s="84" t="s">
        <v>258</v>
      </c>
      <c r="ILU426" s="84" t="s">
        <v>258</v>
      </c>
      <c r="ILV426" s="84" t="s">
        <v>258</v>
      </c>
      <c r="ILW426" s="84" t="s">
        <v>258</v>
      </c>
      <c r="ILX426" s="84" t="s">
        <v>258</v>
      </c>
      <c r="ILY426" s="84" t="s">
        <v>258</v>
      </c>
      <c r="ILZ426" s="84" t="s">
        <v>258</v>
      </c>
      <c r="IMA426" s="84" t="s">
        <v>258</v>
      </c>
      <c r="IMB426" s="84" t="s">
        <v>258</v>
      </c>
      <c r="IMC426" s="84" t="s">
        <v>258</v>
      </c>
      <c r="IMD426" s="84" t="s">
        <v>258</v>
      </c>
      <c r="IME426" s="84" t="s">
        <v>258</v>
      </c>
      <c r="IMF426" s="84" t="s">
        <v>258</v>
      </c>
      <c r="IMG426" s="84" t="s">
        <v>258</v>
      </c>
      <c r="IMH426" s="84" t="s">
        <v>258</v>
      </c>
      <c r="IMI426" s="84" t="s">
        <v>258</v>
      </c>
      <c r="IMJ426" s="84" t="s">
        <v>258</v>
      </c>
      <c r="IMK426" s="84" t="s">
        <v>258</v>
      </c>
      <c r="IML426" s="84" t="s">
        <v>258</v>
      </c>
      <c r="IMM426" s="84" t="s">
        <v>258</v>
      </c>
      <c r="IMN426" s="84" t="s">
        <v>258</v>
      </c>
      <c r="IMO426" s="84" t="s">
        <v>258</v>
      </c>
      <c r="IMP426" s="84" t="s">
        <v>258</v>
      </c>
      <c r="IMQ426" s="84" t="s">
        <v>258</v>
      </c>
      <c r="IMR426" s="84" t="s">
        <v>258</v>
      </c>
      <c r="IMS426" s="84" t="s">
        <v>258</v>
      </c>
      <c r="IMT426" s="84" t="s">
        <v>258</v>
      </c>
      <c r="IMU426" s="84" t="s">
        <v>258</v>
      </c>
      <c r="IMV426" s="84" t="s">
        <v>258</v>
      </c>
      <c r="IMW426" s="84" t="s">
        <v>258</v>
      </c>
      <c r="IMX426" s="84" t="s">
        <v>258</v>
      </c>
      <c r="IMY426" s="84" t="s">
        <v>258</v>
      </c>
      <c r="IMZ426" s="84" t="s">
        <v>258</v>
      </c>
      <c r="INA426" s="84" t="s">
        <v>258</v>
      </c>
      <c r="INB426" s="84" t="s">
        <v>258</v>
      </c>
      <c r="INC426" s="84" t="s">
        <v>258</v>
      </c>
      <c r="IND426" s="84" t="s">
        <v>258</v>
      </c>
      <c r="INE426" s="84" t="s">
        <v>258</v>
      </c>
      <c r="INF426" s="84" t="s">
        <v>258</v>
      </c>
      <c r="ING426" s="84" t="s">
        <v>258</v>
      </c>
      <c r="INH426" s="84" t="s">
        <v>258</v>
      </c>
      <c r="INI426" s="84" t="s">
        <v>258</v>
      </c>
      <c r="INJ426" s="84" t="s">
        <v>258</v>
      </c>
      <c r="INK426" s="84" t="s">
        <v>258</v>
      </c>
      <c r="INL426" s="84" t="s">
        <v>258</v>
      </c>
      <c r="INM426" s="84" t="s">
        <v>258</v>
      </c>
      <c r="INN426" s="84" t="s">
        <v>258</v>
      </c>
      <c r="INO426" s="84" t="s">
        <v>258</v>
      </c>
      <c r="INP426" s="84" t="s">
        <v>258</v>
      </c>
      <c r="INQ426" s="84" t="s">
        <v>258</v>
      </c>
      <c r="INR426" s="84" t="s">
        <v>258</v>
      </c>
      <c r="INS426" s="84" t="s">
        <v>258</v>
      </c>
      <c r="INT426" s="84" t="s">
        <v>258</v>
      </c>
      <c r="INU426" s="84" t="s">
        <v>258</v>
      </c>
      <c r="INV426" s="84" t="s">
        <v>258</v>
      </c>
      <c r="INW426" s="84" t="s">
        <v>258</v>
      </c>
      <c r="INX426" s="84" t="s">
        <v>258</v>
      </c>
      <c r="INY426" s="84" t="s">
        <v>258</v>
      </c>
      <c r="INZ426" s="84" t="s">
        <v>258</v>
      </c>
      <c r="IOA426" s="84" t="s">
        <v>258</v>
      </c>
      <c r="IOB426" s="84" t="s">
        <v>258</v>
      </c>
      <c r="IOC426" s="84" t="s">
        <v>258</v>
      </c>
      <c r="IOD426" s="84" t="s">
        <v>258</v>
      </c>
      <c r="IOE426" s="84" t="s">
        <v>258</v>
      </c>
      <c r="IOF426" s="84" t="s">
        <v>258</v>
      </c>
      <c r="IOG426" s="84" t="s">
        <v>258</v>
      </c>
      <c r="IOH426" s="84" t="s">
        <v>258</v>
      </c>
      <c r="IOI426" s="84" t="s">
        <v>258</v>
      </c>
      <c r="IOJ426" s="84" t="s">
        <v>258</v>
      </c>
      <c r="IOK426" s="84" t="s">
        <v>258</v>
      </c>
      <c r="IOL426" s="84" t="s">
        <v>258</v>
      </c>
      <c r="IOM426" s="84" t="s">
        <v>258</v>
      </c>
      <c r="ION426" s="84" t="s">
        <v>258</v>
      </c>
      <c r="IOO426" s="84" t="s">
        <v>258</v>
      </c>
      <c r="IOP426" s="84" t="s">
        <v>258</v>
      </c>
      <c r="IOQ426" s="84" t="s">
        <v>258</v>
      </c>
      <c r="IOR426" s="84" t="s">
        <v>258</v>
      </c>
      <c r="IOS426" s="84" t="s">
        <v>258</v>
      </c>
      <c r="IOT426" s="84" t="s">
        <v>258</v>
      </c>
      <c r="IOU426" s="84" t="s">
        <v>258</v>
      </c>
      <c r="IOV426" s="84" t="s">
        <v>258</v>
      </c>
      <c r="IOW426" s="84" t="s">
        <v>258</v>
      </c>
      <c r="IOX426" s="84" t="s">
        <v>258</v>
      </c>
      <c r="IOY426" s="84" t="s">
        <v>258</v>
      </c>
      <c r="IOZ426" s="84" t="s">
        <v>258</v>
      </c>
      <c r="IPA426" s="84" t="s">
        <v>258</v>
      </c>
      <c r="IPB426" s="84" t="s">
        <v>258</v>
      </c>
      <c r="IPC426" s="84" t="s">
        <v>258</v>
      </c>
      <c r="IPD426" s="84" t="s">
        <v>258</v>
      </c>
      <c r="IPE426" s="84" t="s">
        <v>258</v>
      </c>
      <c r="IPF426" s="84" t="s">
        <v>258</v>
      </c>
      <c r="IPG426" s="84" t="s">
        <v>258</v>
      </c>
      <c r="IPH426" s="84" t="s">
        <v>258</v>
      </c>
      <c r="IPI426" s="84" t="s">
        <v>258</v>
      </c>
      <c r="IPJ426" s="84" t="s">
        <v>258</v>
      </c>
      <c r="IPK426" s="84" t="s">
        <v>258</v>
      </c>
      <c r="IPL426" s="84" t="s">
        <v>258</v>
      </c>
      <c r="IPM426" s="84" t="s">
        <v>258</v>
      </c>
      <c r="IPN426" s="84" t="s">
        <v>258</v>
      </c>
      <c r="IPO426" s="84" t="s">
        <v>258</v>
      </c>
      <c r="IPP426" s="84" t="s">
        <v>258</v>
      </c>
      <c r="IPQ426" s="84" t="s">
        <v>258</v>
      </c>
      <c r="IPR426" s="84" t="s">
        <v>258</v>
      </c>
      <c r="IPS426" s="84" t="s">
        <v>258</v>
      </c>
      <c r="IPT426" s="84" t="s">
        <v>258</v>
      </c>
      <c r="IPU426" s="84" t="s">
        <v>258</v>
      </c>
      <c r="IPV426" s="84" t="s">
        <v>258</v>
      </c>
      <c r="IPW426" s="84" t="s">
        <v>258</v>
      </c>
      <c r="IPX426" s="84" t="s">
        <v>258</v>
      </c>
      <c r="IPY426" s="84" t="s">
        <v>258</v>
      </c>
      <c r="IPZ426" s="84" t="s">
        <v>258</v>
      </c>
      <c r="IQA426" s="84" t="s">
        <v>258</v>
      </c>
      <c r="IQB426" s="84" t="s">
        <v>258</v>
      </c>
      <c r="IQC426" s="84" t="s">
        <v>258</v>
      </c>
      <c r="IQD426" s="84" t="s">
        <v>258</v>
      </c>
      <c r="IQE426" s="84" t="s">
        <v>258</v>
      </c>
      <c r="IQF426" s="84" t="s">
        <v>258</v>
      </c>
      <c r="IQG426" s="84" t="s">
        <v>258</v>
      </c>
      <c r="IQH426" s="84" t="s">
        <v>258</v>
      </c>
      <c r="IQI426" s="84" t="s">
        <v>258</v>
      </c>
      <c r="IQJ426" s="84" t="s">
        <v>258</v>
      </c>
      <c r="IQK426" s="84" t="s">
        <v>258</v>
      </c>
      <c r="IQL426" s="84" t="s">
        <v>258</v>
      </c>
      <c r="IQM426" s="84" t="s">
        <v>258</v>
      </c>
      <c r="IQN426" s="84" t="s">
        <v>258</v>
      </c>
      <c r="IQO426" s="84" t="s">
        <v>258</v>
      </c>
      <c r="IQP426" s="84" t="s">
        <v>258</v>
      </c>
      <c r="IQQ426" s="84" t="s">
        <v>258</v>
      </c>
      <c r="IQR426" s="84" t="s">
        <v>258</v>
      </c>
      <c r="IQS426" s="84" t="s">
        <v>258</v>
      </c>
      <c r="IQT426" s="84" t="s">
        <v>258</v>
      </c>
      <c r="IQU426" s="84" t="s">
        <v>258</v>
      </c>
      <c r="IQV426" s="84" t="s">
        <v>258</v>
      </c>
      <c r="IQW426" s="84" t="s">
        <v>258</v>
      </c>
      <c r="IQX426" s="84" t="s">
        <v>258</v>
      </c>
      <c r="IQY426" s="84" t="s">
        <v>258</v>
      </c>
      <c r="IQZ426" s="84" t="s">
        <v>258</v>
      </c>
      <c r="IRA426" s="84" t="s">
        <v>258</v>
      </c>
      <c r="IRB426" s="84" t="s">
        <v>258</v>
      </c>
      <c r="IRC426" s="84" t="s">
        <v>258</v>
      </c>
      <c r="IRD426" s="84" t="s">
        <v>258</v>
      </c>
      <c r="IRE426" s="84" t="s">
        <v>258</v>
      </c>
      <c r="IRF426" s="84" t="s">
        <v>258</v>
      </c>
      <c r="IRG426" s="84" t="s">
        <v>258</v>
      </c>
      <c r="IRH426" s="84" t="s">
        <v>258</v>
      </c>
      <c r="IRI426" s="84" t="s">
        <v>258</v>
      </c>
      <c r="IRJ426" s="84" t="s">
        <v>258</v>
      </c>
      <c r="IRK426" s="84" t="s">
        <v>258</v>
      </c>
      <c r="IRL426" s="84" t="s">
        <v>258</v>
      </c>
      <c r="IRM426" s="84" t="s">
        <v>258</v>
      </c>
      <c r="IRN426" s="84" t="s">
        <v>258</v>
      </c>
      <c r="IRO426" s="84" t="s">
        <v>258</v>
      </c>
      <c r="IRP426" s="84" t="s">
        <v>258</v>
      </c>
      <c r="IRQ426" s="84" t="s">
        <v>258</v>
      </c>
      <c r="IRR426" s="84" t="s">
        <v>258</v>
      </c>
      <c r="IRS426" s="84" t="s">
        <v>258</v>
      </c>
      <c r="IRT426" s="84" t="s">
        <v>258</v>
      </c>
      <c r="IRU426" s="84" t="s">
        <v>258</v>
      </c>
      <c r="IRV426" s="84" t="s">
        <v>258</v>
      </c>
      <c r="IRW426" s="84" t="s">
        <v>258</v>
      </c>
      <c r="IRX426" s="84" t="s">
        <v>258</v>
      </c>
      <c r="IRY426" s="84" t="s">
        <v>258</v>
      </c>
      <c r="IRZ426" s="84" t="s">
        <v>258</v>
      </c>
      <c r="ISA426" s="84" t="s">
        <v>258</v>
      </c>
      <c r="ISB426" s="84" t="s">
        <v>258</v>
      </c>
      <c r="ISC426" s="84" t="s">
        <v>258</v>
      </c>
      <c r="ISD426" s="84" t="s">
        <v>258</v>
      </c>
      <c r="ISE426" s="84" t="s">
        <v>258</v>
      </c>
      <c r="ISF426" s="84" t="s">
        <v>258</v>
      </c>
      <c r="ISG426" s="84" t="s">
        <v>258</v>
      </c>
      <c r="ISH426" s="84" t="s">
        <v>258</v>
      </c>
      <c r="ISI426" s="84" t="s">
        <v>258</v>
      </c>
      <c r="ISJ426" s="84" t="s">
        <v>258</v>
      </c>
      <c r="ISK426" s="84" t="s">
        <v>258</v>
      </c>
      <c r="ISL426" s="84" t="s">
        <v>258</v>
      </c>
      <c r="ISM426" s="84" t="s">
        <v>258</v>
      </c>
      <c r="ISN426" s="84" t="s">
        <v>258</v>
      </c>
      <c r="ISO426" s="84" t="s">
        <v>258</v>
      </c>
      <c r="ISP426" s="84" t="s">
        <v>258</v>
      </c>
      <c r="ISQ426" s="84" t="s">
        <v>258</v>
      </c>
      <c r="ISR426" s="84" t="s">
        <v>258</v>
      </c>
      <c r="ISS426" s="84" t="s">
        <v>258</v>
      </c>
      <c r="IST426" s="84" t="s">
        <v>258</v>
      </c>
      <c r="ISU426" s="84" t="s">
        <v>258</v>
      </c>
      <c r="ISV426" s="84" t="s">
        <v>258</v>
      </c>
      <c r="ISW426" s="84" t="s">
        <v>258</v>
      </c>
      <c r="ISX426" s="84" t="s">
        <v>258</v>
      </c>
      <c r="ISY426" s="84" t="s">
        <v>258</v>
      </c>
      <c r="ISZ426" s="84" t="s">
        <v>258</v>
      </c>
      <c r="ITA426" s="84" t="s">
        <v>258</v>
      </c>
      <c r="ITB426" s="84" t="s">
        <v>258</v>
      </c>
      <c r="ITC426" s="84" t="s">
        <v>258</v>
      </c>
      <c r="ITD426" s="84" t="s">
        <v>258</v>
      </c>
      <c r="ITE426" s="84" t="s">
        <v>258</v>
      </c>
      <c r="ITF426" s="84" t="s">
        <v>258</v>
      </c>
      <c r="ITG426" s="84" t="s">
        <v>258</v>
      </c>
      <c r="ITH426" s="84" t="s">
        <v>258</v>
      </c>
      <c r="ITI426" s="84" t="s">
        <v>258</v>
      </c>
      <c r="ITJ426" s="84" t="s">
        <v>258</v>
      </c>
      <c r="ITK426" s="84" t="s">
        <v>258</v>
      </c>
      <c r="ITL426" s="84" t="s">
        <v>258</v>
      </c>
      <c r="ITM426" s="84" t="s">
        <v>258</v>
      </c>
      <c r="ITN426" s="84" t="s">
        <v>258</v>
      </c>
      <c r="ITO426" s="84" t="s">
        <v>258</v>
      </c>
      <c r="ITP426" s="84" t="s">
        <v>258</v>
      </c>
      <c r="ITQ426" s="84" t="s">
        <v>258</v>
      </c>
      <c r="ITR426" s="84" t="s">
        <v>258</v>
      </c>
      <c r="ITS426" s="84" t="s">
        <v>258</v>
      </c>
      <c r="ITT426" s="84" t="s">
        <v>258</v>
      </c>
      <c r="ITU426" s="84" t="s">
        <v>258</v>
      </c>
      <c r="ITV426" s="84" t="s">
        <v>258</v>
      </c>
      <c r="ITW426" s="84" t="s">
        <v>258</v>
      </c>
      <c r="ITX426" s="84" t="s">
        <v>258</v>
      </c>
      <c r="ITY426" s="84" t="s">
        <v>258</v>
      </c>
      <c r="ITZ426" s="84" t="s">
        <v>258</v>
      </c>
      <c r="IUA426" s="84" t="s">
        <v>258</v>
      </c>
      <c r="IUB426" s="84" t="s">
        <v>258</v>
      </c>
      <c r="IUC426" s="84" t="s">
        <v>258</v>
      </c>
      <c r="IUD426" s="84" t="s">
        <v>258</v>
      </c>
      <c r="IUE426" s="84" t="s">
        <v>258</v>
      </c>
      <c r="IUF426" s="84" t="s">
        <v>258</v>
      </c>
      <c r="IUG426" s="84" t="s">
        <v>258</v>
      </c>
      <c r="IUH426" s="84" t="s">
        <v>258</v>
      </c>
      <c r="IUI426" s="84" t="s">
        <v>258</v>
      </c>
      <c r="IUJ426" s="84" t="s">
        <v>258</v>
      </c>
      <c r="IUK426" s="84" t="s">
        <v>258</v>
      </c>
      <c r="IUL426" s="84" t="s">
        <v>258</v>
      </c>
      <c r="IUM426" s="84" t="s">
        <v>258</v>
      </c>
      <c r="IUN426" s="84" t="s">
        <v>258</v>
      </c>
      <c r="IUO426" s="84" t="s">
        <v>258</v>
      </c>
      <c r="IUP426" s="84" t="s">
        <v>258</v>
      </c>
      <c r="IUQ426" s="84" t="s">
        <v>258</v>
      </c>
      <c r="IUR426" s="84" t="s">
        <v>258</v>
      </c>
      <c r="IUS426" s="84" t="s">
        <v>258</v>
      </c>
      <c r="IUT426" s="84" t="s">
        <v>258</v>
      </c>
      <c r="IUU426" s="84" t="s">
        <v>258</v>
      </c>
      <c r="IUV426" s="84" t="s">
        <v>258</v>
      </c>
      <c r="IUW426" s="84" t="s">
        <v>258</v>
      </c>
      <c r="IUX426" s="84" t="s">
        <v>258</v>
      </c>
      <c r="IUY426" s="84" t="s">
        <v>258</v>
      </c>
      <c r="IUZ426" s="84" t="s">
        <v>258</v>
      </c>
      <c r="IVA426" s="84" t="s">
        <v>258</v>
      </c>
      <c r="IVB426" s="84" t="s">
        <v>258</v>
      </c>
      <c r="IVC426" s="84" t="s">
        <v>258</v>
      </c>
      <c r="IVD426" s="84" t="s">
        <v>258</v>
      </c>
      <c r="IVE426" s="84" t="s">
        <v>258</v>
      </c>
      <c r="IVF426" s="84" t="s">
        <v>258</v>
      </c>
      <c r="IVG426" s="84" t="s">
        <v>258</v>
      </c>
      <c r="IVH426" s="84" t="s">
        <v>258</v>
      </c>
      <c r="IVI426" s="84" t="s">
        <v>258</v>
      </c>
      <c r="IVJ426" s="84" t="s">
        <v>258</v>
      </c>
      <c r="IVK426" s="84" t="s">
        <v>258</v>
      </c>
      <c r="IVL426" s="84" t="s">
        <v>258</v>
      </c>
      <c r="IVM426" s="84" t="s">
        <v>258</v>
      </c>
      <c r="IVN426" s="84" t="s">
        <v>258</v>
      </c>
      <c r="IVO426" s="84" t="s">
        <v>258</v>
      </c>
      <c r="IVP426" s="84" t="s">
        <v>258</v>
      </c>
      <c r="IVQ426" s="84" t="s">
        <v>258</v>
      </c>
      <c r="IVR426" s="84" t="s">
        <v>258</v>
      </c>
      <c r="IVS426" s="84" t="s">
        <v>258</v>
      </c>
      <c r="IVT426" s="84" t="s">
        <v>258</v>
      </c>
      <c r="IVU426" s="84" t="s">
        <v>258</v>
      </c>
      <c r="IVV426" s="84" t="s">
        <v>258</v>
      </c>
      <c r="IVW426" s="84" t="s">
        <v>258</v>
      </c>
      <c r="IVX426" s="84" t="s">
        <v>258</v>
      </c>
      <c r="IVY426" s="84" t="s">
        <v>258</v>
      </c>
      <c r="IVZ426" s="84" t="s">
        <v>258</v>
      </c>
      <c r="IWA426" s="84" t="s">
        <v>258</v>
      </c>
      <c r="IWB426" s="84" t="s">
        <v>258</v>
      </c>
      <c r="IWC426" s="84" t="s">
        <v>258</v>
      </c>
      <c r="IWD426" s="84" t="s">
        <v>258</v>
      </c>
      <c r="IWE426" s="84" t="s">
        <v>258</v>
      </c>
      <c r="IWF426" s="84" t="s">
        <v>258</v>
      </c>
      <c r="IWG426" s="84" t="s">
        <v>258</v>
      </c>
      <c r="IWH426" s="84" t="s">
        <v>258</v>
      </c>
      <c r="IWI426" s="84" t="s">
        <v>258</v>
      </c>
      <c r="IWJ426" s="84" t="s">
        <v>258</v>
      </c>
      <c r="IWK426" s="84" t="s">
        <v>258</v>
      </c>
      <c r="IWL426" s="84" t="s">
        <v>258</v>
      </c>
      <c r="IWM426" s="84" t="s">
        <v>258</v>
      </c>
      <c r="IWN426" s="84" t="s">
        <v>258</v>
      </c>
      <c r="IWO426" s="84" t="s">
        <v>258</v>
      </c>
      <c r="IWP426" s="84" t="s">
        <v>258</v>
      </c>
      <c r="IWQ426" s="84" t="s">
        <v>258</v>
      </c>
      <c r="IWR426" s="84" t="s">
        <v>258</v>
      </c>
      <c r="IWS426" s="84" t="s">
        <v>258</v>
      </c>
      <c r="IWT426" s="84" t="s">
        <v>258</v>
      </c>
      <c r="IWU426" s="84" t="s">
        <v>258</v>
      </c>
      <c r="IWV426" s="84" t="s">
        <v>258</v>
      </c>
      <c r="IWW426" s="84" t="s">
        <v>258</v>
      </c>
      <c r="IWX426" s="84" t="s">
        <v>258</v>
      </c>
      <c r="IWY426" s="84" t="s">
        <v>258</v>
      </c>
      <c r="IWZ426" s="84" t="s">
        <v>258</v>
      </c>
      <c r="IXA426" s="84" t="s">
        <v>258</v>
      </c>
      <c r="IXB426" s="84" t="s">
        <v>258</v>
      </c>
      <c r="IXC426" s="84" t="s">
        <v>258</v>
      </c>
      <c r="IXD426" s="84" t="s">
        <v>258</v>
      </c>
      <c r="IXE426" s="84" t="s">
        <v>258</v>
      </c>
      <c r="IXF426" s="84" t="s">
        <v>258</v>
      </c>
      <c r="IXG426" s="84" t="s">
        <v>258</v>
      </c>
      <c r="IXH426" s="84" t="s">
        <v>258</v>
      </c>
      <c r="IXI426" s="84" t="s">
        <v>258</v>
      </c>
      <c r="IXJ426" s="84" t="s">
        <v>258</v>
      </c>
      <c r="IXK426" s="84" t="s">
        <v>258</v>
      </c>
      <c r="IXL426" s="84" t="s">
        <v>258</v>
      </c>
      <c r="IXM426" s="84" t="s">
        <v>258</v>
      </c>
      <c r="IXN426" s="84" t="s">
        <v>258</v>
      </c>
      <c r="IXO426" s="84" t="s">
        <v>258</v>
      </c>
      <c r="IXP426" s="84" t="s">
        <v>258</v>
      </c>
      <c r="IXQ426" s="84" t="s">
        <v>258</v>
      </c>
      <c r="IXR426" s="84" t="s">
        <v>258</v>
      </c>
      <c r="IXS426" s="84" t="s">
        <v>258</v>
      </c>
      <c r="IXT426" s="84" t="s">
        <v>258</v>
      </c>
      <c r="IXU426" s="84" t="s">
        <v>258</v>
      </c>
      <c r="IXV426" s="84" t="s">
        <v>258</v>
      </c>
      <c r="IXW426" s="84" t="s">
        <v>258</v>
      </c>
      <c r="IXX426" s="84" t="s">
        <v>258</v>
      </c>
      <c r="IXY426" s="84" t="s">
        <v>258</v>
      </c>
      <c r="IXZ426" s="84" t="s">
        <v>258</v>
      </c>
      <c r="IYA426" s="84" t="s">
        <v>258</v>
      </c>
      <c r="IYB426" s="84" t="s">
        <v>258</v>
      </c>
      <c r="IYC426" s="84" t="s">
        <v>258</v>
      </c>
      <c r="IYD426" s="84" t="s">
        <v>258</v>
      </c>
      <c r="IYE426" s="84" t="s">
        <v>258</v>
      </c>
      <c r="IYF426" s="84" t="s">
        <v>258</v>
      </c>
      <c r="IYG426" s="84" t="s">
        <v>258</v>
      </c>
      <c r="IYH426" s="84" t="s">
        <v>258</v>
      </c>
      <c r="IYI426" s="84" t="s">
        <v>258</v>
      </c>
      <c r="IYJ426" s="84" t="s">
        <v>258</v>
      </c>
      <c r="IYK426" s="84" t="s">
        <v>258</v>
      </c>
      <c r="IYL426" s="84" t="s">
        <v>258</v>
      </c>
      <c r="IYM426" s="84" t="s">
        <v>258</v>
      </c>
      <c r="IYN426" s="84" t="s">
        <v>258</v>
      </c>
      <c r="IYO426" s="84" t="s">
        <v>258</v>
      </c>
      <c r="IYP426" s="84" t="s">
        <v>258</v>
      </c>
      <c r="IYQ426" s="84" t="s">
        <v>258</v>
      </c>
      <c r="IYR426" s="84" t="s">
        <v>258</v>
      </c>
      <c r="IYS426" s="84" t="s">
        <v>258</v>
      </c>
      <c r="IYT426" s="84" t="s">
        <v>258</v>
      </c>
      <c r="IYU426" s="84" t="s">
        <v>258</v>
      </c>
      <c r="IYV426" s="84" t="s">
        <v>258</v>
      </c>
      <c r="IYW426" s="84" t="s">
        <v>258</v>
      </c>
      <c r="IYX426" s="84" t="s">
        <v>258</v>
      </c>
      <c r="IYY426" s="84" t="s">
        <v>258</v>
      </c>
      <c r="IYZ426" s="84" t="s">
        <v>258</v>
      </c>
      <c r="IZA426" s="84" t="s">
        <v>258</v>
      </c>
      <c r="IZB426" s="84" t="s">
        <v>258</v>
      </c>
      <c r="IZC426" s="84" t="s">
        <v>258</v>
      </c>
      <c r="IZD426" s="84" t="s">
        <v>258</v>
      </c>
      <c r="IZE426" s="84" t="s">
        <v>258</v>
      </c>
      <c r="IZF426" s="84" t="s">
        <v>258</v>
      </c>
      <c r="IZG426" s="84" t="s">
        <v>258</v>
      </c>
      <c r="IZH426" s="84" t="s">
        <v>258</v>
      </c>
      <c r="IZI426" s="84" t="s">
        <v>258</v>
      </c>
      <c r="IZJ426" s="84" t="s">
        <v>258</v>
      </c>
      <c r="IZK426" s="84" t="s">
        <v>258</v>
      </c>
      <c r="IZL426" s="84" t="s">
        <v>258</v>
      </c>
      <c r="IZM426" s="84" t="s">
        <v>258</v>
      </c>
      <c r="IZN426" s="84" t="s">
        <v>258</v>
      </c>
      <c r="IZO426" s="84" t="s">
        <v>258</v>
      </c>
      <c r="IZP426" s="84" t="s">
        <v>258</v>
      </c>
      <c r="IZQ426" s="84" t="s">
        <v>258</v>
      </c>
      <c r="IZR426" s="84" t="s">
        <v>258</v>
      </c>
      <c r="IZS426" s="84" t="s">
        <v>258</v>
      </c>
      <c r="IZT426" s="84" t="s">
        <v>258</v>
      </c>
      <c r="IZU426" s="84" t="s">
        <v>258</v>
      </c>
      <c r="IZV426" s="84" t="s">
        <v>258</v>
      </c>
      <c r="IZW426" s="84" t="s">
        <v>258</v>
      </c>
      <c r="IZX426" s="84" t="s">
        <v>258</v>
      </c>
      <c r="IZY426" s="84" t="s">
        <v>258</v>
      </c>
      <c r="IZZ426" s="84" t="s">
        <v>258</v>
      </c>
      <c r="JAA426" s="84" t="s">
        <v>258</v>
      </c>
      <c r="JAB426" s="84" t="s">
        <v>258</v>
      </c>
      <c r="JAC426" s="84" t="s">
        <v>258</v>
      </c>
      <c r="JAD426" s="84" t="s">
        <v>258</v>
      </c>
      <c r="JAE426" s="84" t="s">
        <v>258</v>
      </c>
      <c r="JAF426" s="84" t="s">
        <v>258</v>
      </c>
      <c r="JAG426" s="84" t="s">
        <v>258</v>
      </c>
      <c r="JAH426" s="84" t="s">
        <v>258</v>
      </c>
      <c r="JAI426" s="84" t="s">
        <v>258</v>
      </c>
      <c r="JAJ426" s="84" t="s">
        <v>258</v>
      </c>
      <c r="JAK426" s="84" t="s">
        <v>258</v>
      </c>
      <c r="JAL426" s="84" t="s">
        <v>258</v>
      </c>
      <c r="JAM426" s="84" t="s">
        <v>258</v>
      </c>
      <c r="JAN426" s="84" t="s">
        <v>258</v>
      </c>
      <c r="JAO426" s="84" t="s">
        <v>258</v>
      </c>
      <c r="JAP426" s="84" t="s">
        <v>258</v>
      </c>
      <c r="JAQ426" s="84" t="s">
        <v>258</v>
      </c>
      <c r="JAR426" s="84" t="s">
        <v>258</v>
      </c>
      <c r="JAS426" s="84" t="s">
        <v>258</v>
      </c>
      <c r="JAT426" s="84" t="s">
        <v>258</v>
      </c>
      <c r="JAU426" s="84" t="s">
        <v>258</v>
      </c>
      <c r="JAV426" s="84" t="s">
        <v>258</v>
      </c>
      <c r="JAW426" s="84" t="s">
        <v>258</v>
      </c>
      <c r="JAX426" s="84" t="s">
        <v>258</v>
      </c>
      <c r="JAY426" s="84" t="s">
        <v>258</v>
      </c>
      <c r="JAZ426" s="84" t="s">
        <v>258</v>
      </c>
      <c r="JBA426" s="84" t="s">
        <v>258</v>
      </c>
      <c r="JBB426" s="84" t="s">
        <v>258</v>
      </c>
      <c r="JBC426" s="84" t="s">
        <v>258</v>
      </c>
      <c r="JBD426" s="84" t="s">
        <v>258</v>
      </c>
      <c r="JBE426" s="84" t="s">
        <v>258</v>
      </c>
      <c r="JBF426" s="84" t="s">
        <v>258</v>
      </c>
      <c r="JBG426" s="84" t="s">
        <v>258</v>
      </c>
      <c r="JBH426" s="84" t="s">
        <v>258</v>
      </c>
      <c r="JBI426" s="84" t="s">
        <v>258</v>
      </c>
      <c r="JBJ426" s="84" t="s">
        <v>258</v>
      </c>
      <c r="JBK426" s="84" t="s">
        <v>258</v>
      </c>
      <c r="JBL426" s="84" t="s">
        <v>258</v>
      </c>
      <c r="JBM426" s="84" t="s">
        <v>258</v>
      </c>
      <c r="JBN426" s="84" t="s">
        <v>258</v>
      </c>
      <c r="JBO426" s="84" t="s">
        <v>258</v>
      </c>
      <c r="JBP426" s="84" t="s">
        <v>258</v>
      </c>
      <c r="JBQ426" s="84" t="s">
        <v>258</v>
      </c>
      <c r="JBR426" s="84" t="s">
        <v>258</v>
      </c>
      <c r="JBS426" s="84" t="s">
        <v>258</v>
      </c>
      <c r="JBT426" s="84" t="s">
        <v>258</v>
      </c>
      <c r="JBU426" s="84" t="s">
        <v>258</v>
      </c>
      <c r="JBV426" s="84" t="s">
        <v>258</v>
      </c>
      <c r="JBW426" s="84" t="s">
        <v>258</v>
      </c>
      <c r="JBX426" s="84" t="s">
        <v>258</v>
      </c>
      <c r="JBY426" s="84" t="s">
        <v>258</v>
      </c>
      <c r="JBZ426" s="84" t="s">
        <v>258</v>
      </c>
      <c r="JCA426" s="84" t="s">
        <v>258</v>
      </c>
      <c r="JCB426" s="84" t="s">
        <v>258</v>
      </c>
      <c r="JCC426" s="84" t="s">
        <v>258</v>
      </c>
      <c r="JCD426" s="84" t="s">
        <v>258</v>
      </c>
      <c r="JCE426" s="84" t="s">
        <v>258</v>
      </c>
      <c r="JCF426" s="84" t="s">
        <v>258</v>
      </c>
      <c r="JCG426" s="84" t="s">
        <v>258</v>
      </c>
      <c r="JCH426" s="84" t="s">
        <v>258</v>
      </c>
      <c r="JCI426" s="84" t="s">
        <v>258</v>
      </c>
      <c r="JCJ426" s="84" t="s">
        <v>258</v>
      </c>
      <c r="JCK426" s="84" t="s">
        <v>258</v>
      </c>
      <c r="JCL426" s="84" t="s">
        <v>258</v>
      </c>
      <c r="JCM426" s="84" t="s">
        <v>258</v>
      </c>
      <c r="JCN426" s="84" t="s">
        <v>258</v>
      </c>
      <c r="JCO426" s="84" t="s">
        <v>258</v>
      </c>
      <c r="JCP426" s="84" t="s">
        <v>258</v>
      </c>
      <c r="JCQ426" s="84" t="s">
        <v>258</v>
      </c>
      <c r="JCR426" s="84" t="s">
        <v>258</v>
      </c>
      <c r="JCS426" s="84" t="s">
        <v>258</v>
      </c>
      <c r="JCT426" s="84" t="s">
        <v>258</v>
      </c>
      <c r="JCU426" s="84" t="s">
        <v>258</v>
      </c>
      <c r="JCV426" s="84" t="s">
        <v>258</v>
      </c>
      <c r="JCW426" s="84" t="s">
        <v>258</v>
      </c>
      <c r="JCX426" s="84" t="s">
        <v>258</v>
      </c>
      <c r="JCY426" s="84" t="s">
        <v>258</v>
      </c>
      <c r="JCZ426" s="84" t="s">
        <v>258</v>
      </c>
      <c r="JDA426" s="84" t="s">
        <v>258</v>
      </c>
      <c r="JDB426" s="84" t="s">
        <v>258</v>
      </c>
      <c r="JDC426" s="84" t="s">
        <v>258</v>
      </c>
      <c r="JDD426" s="84" t="s">
        <v>258</v>
      </c>
      <c r="JDE426" s="84" t="s">
        <v>258</v>
      </c>
      <c r="JDF426" s="84" t="s">
        <v>258</v>
      </c>
      <c r="JDG426" s="84" t="s">
        <v>258</v>
      </c>
      <c r="JDH426" s="84" t="s">
        <v>258</v>
      </c>
      <c r="JDI426" s="84" t="s">
        <v>258</v>
      </c>
      <c r="JDJ426" s="84" t="s">
        <v>258</v>
      </c>
      <c r="JDK426" s="84" t="s">
        <v>258</v>
      </c>
      <c r="JDL426" s="84" t="s">
        <v>258</v>
      </c>
      <c r="JDM426" s="84" t="s">
        <v>258</v>
      </c>
      <c r="JDN426" s="84" t="s">
        <v>258</v>
      </c>
      <c r="JDO426" s="84" t="s">
        <v>258</v>
      </c>
      <c r="JDP426" s="84" t="s">
        <v>258</v>
      </c>
      <c r="JDQ426" s="84" t="s">
        <v>258</v>
      </c>
      <c r="JDR426" s="84" t="s">
        <v>258</v>
      </c>
      <c r="JDS426" s="84" t="s">
        <v>258</v>
      </c>
      <c r="JDT426" s="84" t="s">
        <v>258</v>
      </c>
      <c r="JDU426" s="84" t="s">
        <v>258</v>
      </c>
      <c r="JDV426" s="84" t="s">
        <v>258</v>
      </c>
      <c r="JDW426" s="84" t="s">
        <v>258</v>
      </c>
      <c r="JDX426" s="84" t="s">
        <v>258</v>
      </c>
      <c r="JDY426" s="84" t="s">
        <v>258</v>
      </c>
      <c r="JDZ426" s="84" t="s">
        <v>258</v>
      </c>
      <c r="JEA426" s="84" t="s">
        <v>258</v>
      </c>
      <c r="JEB426" s="84" t="s">
        <v>258</v>
      </c>
      <c r="JEC426" s="84" t="s">
        <v>258</v>
      </c>
      <c r="JED426" s="84" t="s">
        <v>258</v>
      </c>
      <c r="JEE426" s="84" t="s">
        <v>258</v>
      </c>
      <c r="JEF426" s="84" t="s">
        <v>258</v>
      </c>
      <c r="JEG426" s="84" t="s">
        <v>258</v>
      </c>
      <c r="JEH426" s="84" t="s">
        <v>258</v>
      </c>
      <c r="JEI426" s="84" t="s">
        <v>258</v>
      </c>
      <c r="JEJ426" s="84" t="s">
        <v>258</v>
      </c>
      <c r="JEK426" s="84" t="s">
        <v>258</v>
      </c>
      <c r="JEL426" s="84" t="s">
        <v>258</v>
      </c>
      <c r="JEM426" s="84" t="s">
        <v>258</v>
      </c>
      <c r="JEN426" s="84" t="s">
        <v>258</v>
      </c>
      <c r="JEO426" s="84" t="s">
        <v>258</v>
      </c>
      <c r="JEP426" s="84" t="s">
        <v>258</v>
      </c>
      <c r="JEQ426" s="84" t="s">
        <v>258</v>
      </c>
      <c r="JER426" s="84" t="s">
        <v>258</v>
      </c>
      <c r="JES426" s="84" t="s">
        <v>258</v>
      </c>
      <c r="JET426" s="84" t="s">
        <v>258</v>
      </c>
      <c r="JEU426" s="84" t="s">
        <v>258</v>
      </c>
      <c r="JEV426" s="84" t="s">
        <v>258</v>
      </c>
      <c r="JEW426" s="84" t="s">
        <v>258</v>
      </c>
      <c r="JEX426" s="84" t="s">
        <v>258</v>
      </c>
      <c r="JEY426" s="84" t="s">
        <v>258</v>
      </c>
      <c r="JEZ426" s="84" t="s">
        <v>258</v>
      </c>
      <c r="JFA426" s="84" t="s">
        <v>258</v>
      </c>
      <c r="JFB426" s="84" t="s">
        <v>258</v>
      </c>
      <c r="JFC426" s="84" t="s">
        <v>258</v>
      </c>
      <c r="JFD426" s="84" t="s">
        <v>258</v>
      </c>
      <c r="JFE426" s="84" t="s">
        <v>258</v>
      </c>
      <c r="JFF426" s="84" t="s">
        <v>258</v>
      </c>
      <c r="JFG426" s="84" t="s">
        <v>258</v>
      </c>
      <c r="JFH426" s="84" t="s">
        <v>258</v>
      </c>
      <c r="JFI426" s="84" t="s">
        <v>258</v>
      </c>
      <c r="JFJ426" s="84" t="s">
        <v>258</v>
      </c>
      <c r="JFK426" s="84" t="s">
        <v>258</v>
      </c>
      <c r="JFL426" s="84" t="s">
        <v>258</v>
      </c>
      <c r="JFM426" s="84" t="s">
        <v>258</v>
      </c>
      <c r="JFN426" s="84" t="s">
        <v>258</v>
      </c>
      <c r="JFO426" s="84" t="s">
        <v>258</v>
      </c>
      <c r="JFP426" s="84" t="s">
        <v>258</v>
      </c>
      <c r="JFQ426" s="84" t="s">
        <v>258</v>
      </c>
      <c r="JFR426" s="84" t="s">
        <v>258</v>
      </c>
      <c r="JFS426" s="84" t="s">
        <v>258</v>
      </c>
      <c r="JFT426" s="84" t="s">
        <v>258</v>
      </c>
      <c r="JFU426" s="84" t="s">
        <v>258</v>
      </c>
      <c r="JFV426" s="84" t="s">
        <v>258</v>
      </c>
      <c r="JFW426" s="84" t="s">
        <v>258</v>
      </c>
      <c r="JFX426" s="84" t="s">
        <v>258</v>
      </c>
      <c r="JFY426" s="84" t="s">
        <v>258</v>
      </c>
      <c r="JFZ426" s="84" t="s">
        <v>258</v>
      </c>
      <c r="JGA426" s="84" t="s">
        <v>258</v>
      </c>
      <c r="JGB426" s="84" t="s">
        <v>258</v>
      </c>
      <c r="JGC426" s="84" t="s">
        <v>258</v>
      </c>
      <c r="JGD426" s="84" t="s">
        <v>258</v>
      </c>
      <c r="JGE426" s="84" t="s">
        <v>258</v>
      </c>
      <c r="JGF426" s="84" t="s">
        <v>258</v>
      </c>
      <c r="JGG426" s="84" t="s">
        <v>258</v>
      </c>
      <c r="JGH426" s="84" t="s">
        <v>258</v>
      </c>
      <c r="JGI426" s="84" t="s">
        <v>258</v>
      </c>
      <c r="JGJ426" s="84" t="s">
        <v>258</v>
      </c>
      <c r="JGK426" s="84" t="s">
        <v>258</v>
      </c>
      <c r="JGL426" s="84" t="s">
        <v>258</v>
      </c>
      <c r="JGM426" s="84" t="s">
        <v>258</v>
      </c>
      <c r="JGN426" s="84" t="s">
        <v>258</v>
      </c>
      <c r="JGO426" s="84" t="s">
        <v>258</v>
      </c>
      <c r="JGP426" s="84" t="s">
        <v>258</v>
      </c>
      <c r="JGQ426" s="84" t="s">
        <v>258</v>
      </c>
      <c r="JGR426" s="84" t="s">
        <v>258</v>
      </c>
      <c r="JGS426" s="84" t="s">
        <v>258</v>
      </c>
      <c r="JGT426" s="84" t="s">
        <v>258</v>
      </c>
      <c r="JGU426" s="84" t="s">
        <v>258</v>
      </c>
      <c r="JGV426" s="84" t="s">
        <v>258</v>
      </c>
      <c r="JGW426" s="84" t="s">
        <v>258</v>
      </c>
      <c r="JGX426" s="84" t="s">
        <v>258</v>
      </c>
      <c r="JGY426" s="84" t="s">
        <v>258</v>
      </c>
      <c r="JGZ426" s="84" t="s">
        <v>258</v>
      </c>
      <c r="JHA426" s="84" t="s">
        <v>258</v>
      </c>
      <c r="JHB426" s="84" t="s">
        <v>258</v>
      </c>
      <c r="JHC426" s="84" t="s">
        <v>258</v>
      </c>
      <c r="JHD426" s="84" t="s">
        <v>258</v>
      </c>
      <c r="JHE426" s="84" t="s">
        <v>258</v>
      </c>
      <c r="JHF426" s="84" t="s">
        <v>258</v>
      </c>
      <c r="JHG426" s="84" t="s">
        <v>258</v>
      </c>
      <c r="JHH426" s="84" t="s">
        <v>258</v>
      </c>
      <c r="JHI426" s="84" t="s">
        <v>258</v>
      </c>
      <c r="JHJ426" s="84" t="s">
        <v>258</v>
      </c>
      <c r="JHK426" s="84" t="s">
        <v>258</v>
      </c>
      <c r="JHL426" s="84" t="s">
        <v>258</v>
      </c>
      <c r="JHM426" s="84" t="s">
        <v>258</v>
      </c>
      <c r="JHN426" s="84" t="s">
        <v>258</v>
      </c>
      <c r="JHO426" s="84" t="s">
        <v>258</v>
      </c>
      <c r="JHP426" s="84" t="s">
        <v>258</v>
      </c>
      <c r="JHQ426" s="84" t="s">
        <v>258</v>
      </c>
      <c r="JHR426" s="84" t="s">
        <v>258</v>
      </c>
      <c r="JHS426" s="84" t="s">
        <v>258</v>
      </c>
      <c r="JHT426" s="84" t="s">
        <v>258</v>
      </c>
      <c r="JHU426" s="84" t="s">
        <v>258</v>
      </c>
      <c r="JHV426" s="84" t="s">
        <v>258</v>
      </c>
      <c r="JHW426" s="84" t="s">
        <v>258</v>
      </c>
      <c r="JHX426" s="84" t="s">
        <v>258</v>
      </c>
      <c r="JHY426" s="84" t="s">
        <v>258</v>
      </c>
      <c r="JHZ426" s="84" t="s">
        <v>258</v>
      </c>
      <c r="JIA426" s="84" t="s">
        <v>258</v>
      </c>
      <c r="JIB426" s="84" t="s">
        <v>258</v>
      </c>
      <c r="JIC426" s="84" t="s">
        <v>258</v>
      </c>
      <c r="JID426" s="84" t="s">
        <v>258</v>
      </c>
      <c r="JIE426" s="84" t="s">
        <v>258</v>
      </c>
      <c r="JIF426" s="84" t="s">
        <v>258</v>
      </c>
      <c r="JIG426" s="84" t="s">
        <v>258</v>
      </c>
      <c r="JIH426" s="84" t="s">
        <v>258</v>
      </c>
      <c r="JII426" s="84" t="s">
        <v>258</v>
      </c>
      <c r="JIJ426" s="84" t="s">
        <v>258</v>
      </c>
      <c r="JIK426" s="84" t="s">
        <v>258</v>
      </c>
      <c r="JIL426" s="84" t="s">
        <v>258</v>
      </c>
      <c r="JIM426" s="84" t="s">
        <v>258</v>
      </c>
      <c r="JIN426" s="84" t="s">
        <v>258</v>
      </c>
      <c r="JIO426" s="84" t="s">
        <v>258</v>
      </c>
      <c r="JIP426" s="84" t="s">
        <v>258</v>
      </c>
      <c r="JIQ426" s="84" t="s">
        <v>258</v>
      </c>
      <c r="JIR426" s="84" t="s">
        <v>258</v>
      </c>
      <c r="JIS426" s="84" t="s">
        <v>258</v>
      </c>
      <c r="JIT426" s="84" t="s">
        <v>258</v>
      </c>
      <c r="JIU426" s="84" t="s">
        <v>258</v>
      </c>
      <c r="JIV426" s="84" t="s">
        <v>258</v>
      </c>
      <c r="JIW426" s="84" t="s">
        <v>258</v>
      </c>
      <c r="JIX426" s="84" t="s">
        <v>258</v>
      </c>
      <c r="JIY426" s="84" t="s">
        <v>258</v>
      </c>
      <c r="JIZ426" s="84" t="s">
        <v>258</v>
      </c>
      <c r="JJA426" s="84" t="s">
        <v>258</v>
      </c>
      <c r="JJB426" s="84" t="s">
        <v>258</v>
      </c>
      <c r="JJC426" s="84" t="s">
        <v>258</v>
      </c>
      <c r="JJD426" s="84" t="s">
        <v>258</v>
      </c>
      <c r="JJE426" s="84" t="s">
        <v>258</v>
      </c>
      <c r="JJF426" s="84" t="s">
        <v>258</v>
      </c>
      <c r="JJG426" s="84" t="s">
        <v>258</v>
      </c>
      <c r="JJH426" s="84" t="s">
        <v>258</v>
      </c>
      <c r="JJI426" s="84" t="s">
        <v>258</v>
      </c>
      <c r="JJJ426" s="84" t="s">
        <v>258</v>
      </c>
      <c r="JJK426" s="84" t="s">
        <v>258</v>
      </c>
      <c r="JJL426" s="84" t="s">
        <v>258</v>
      </c>
      <c r="JJM426" s="84" t="s">
        <v>258</v>
      </c>
      <c r="JJN426" s="84" t="s">
        <v>258</v>
      </c>
      <c r="JJO426" s="84" t="s">
        <v>258</v>
      </c>
      <c r="JJP426" s="84" t="s">
        <v>258</v>
      </c>
      <c r="JJQ426" s="84" t="s">
        <v>258</v>
      </c>
      <c r="JJR426" s="84" t="s">
        <v>258</v>
      </c>
      <c r="JJS426" s="84" t="s">
        <v>258</v>
      </c>
      <c r="JJT426" s="84" t="s">
        <v>258</v>
      </c>
      <c r="JJU426" s="84" t="s">
        <v>258</v>
      </c>
      <c r="JJV426" s="84" t="s">
        <v>258</v>
      </c>
      <c r="JJW426" s="84" t="s">
        <v>258</v>
      </c>
      <c r="JJX426" s="84" t="s">
        <v>258</v>
      </c>
      <c r="JJY426" s="84" t="s">
        <v>258</v>
      </c>
      <c r="JJZ426" s="84" t="s">
        <v>258</v>
      </c>
      <c r="JKA426" s="84" t="s">
        <v>258</v>
      </c>
      <c r="JKB426" s="84" t="s">
        <v>258</v>
      </c>
      <c r="JKC426" s="84" t="s">
        <v>258</v>
      </c>
      <c r="JKD426" s="84" t="s">
        <v>258</v>
      </c>
      <c r="JKE426" s="84" t="s">
        <v>258</v>
      </c>
      <c r="JKF426" s="84" t="s">
        <v>258</v>
      </c>
      <c r="JKG426" s="84" t="s">
        <v>258</v>
      </c>
      <c r="JKH426" s="84" t="s">
        <v>258</v>
      </c>
      <c r="JKI426" s="84" t="s">
        <v>258</v>
      </c>
      <c r="JKJ426" s="84" t="s">
        <v>258</v>
      </c>
      <c r="JKK426" s="84" t="s">
        <v>258</v>
      </c>
      <c r="JKL426" s="84" t="s">
        <v>258</v>
      </c>
      <c r="JKM426" s="84" t="s">
        <v>258</v>
      </c>
      <c r="JKN426" s="84" t="s">
        <v>258</v>
      </c>
      <c r="JKO426" s="84" t="s">
        <v>258</v>
      </c>
      <c r="JKP426" s="84" t="s">
        <v>258</v>
      </c>
      <c r="JKQ426" s="84" t="s">
        <v>258</v>
      </c>
      <c r="JKR426" s="84" t="s">
        <v>258</v>
      </c>
      <c r="JKS426" s="84" t="s">
        <v>258</v>
      </c>
      <c r="JKT426" s="84" t="s">
        <v>258</v>
      </c>
      <c r="JKU426" s="84" t="s">
        <v>258</v>
      </c>
      <c r="JKV426" s="84" t="s">
        <v>258</v>
      </c>
      <c r="JKW426" s="84" t="s">
        <v>258</v>
      </c>
      <c r="JKX426" s="84" t="s">
        <v>258</v>
      </c>
      <c r="JKY426" s="84" t="s">
        <v>258</v>
      </c>
      <c r="JKZ426" s="84" t="s">
        <v>258</v>
      </c>
      <c r="JLA426" s="84" t="s">
        <v>258</v>
      </c>
      <c r="JLB426" s="84" t="s">
        <v>258</v>
      </c>
      <c r="JLC426" s="84" t="s">
        <v>258</v>
      </c>
      <c r="JLD426" s="84" t="s">
        <v>258</v>
      </c>
      <c r="JLE426" s="84" t="s">
        <v>258</v>
      </c>
      <c r="JLF426" s="84" t="s">
        <v>258</v>
      </c>
      <c r="JLG426" s="84" t="s">
        <v>258</v>
      </c>
      <c r="JLH426" s="84" t="s">
        <v>258</v>
      </c>
      <c r="JLI426" s="84" t="s">
        <v>258</v>
      </c>
      <c r="JLJ426" s="84" t="s">
        <v>258</v>
      </c>
      <c r="JLK426" s="84" t="s">
        <v>258</v>
      </c>
      <c r="JLL426" s="84" t="s">
        <v>258</v>
      </c>
      <c r="JLM426" s="84" t="s">
        <v>258</v>
      </c>
      <c r="JLN426" s="84" t="s">
        <v>258</v>
      </c>
      <c r="JLO426" s="84" t="s">
        <v>258</v>
      </c>
      <c r="JLP426" s="84" t="s">
        <v>258</v>
      </c>
      <c r="JLQ426" s="84" t="s">
        <v>258</v>
      </c>
      <c r="JLR426" s="84" t="s">
        <v>258</v>
      </c>
      <c r="JLS426" s="84" t="s">
        <v>258</v>
      </c>
      <c r="JLT426" s="84" t="s">
        <v>258</v>
      </c>
      <c r="JLU426" s="84" t="s">
        <v>258</v>
      </c>
      <c r="JLV426" s="84" t="s">
        <v>258</v>
      </c>
      <c r="JLW426" s="84" t="s">
        <v>258</v>
      </c>
      <c r="JLX426" s="84" t="s">
        <v>258</v>
      </c>
      <c r="JLY426" s="84" t="s">
        <v>258</v>
      </c>
      <c r="JLZ426" s="84" t="s">
        <v>258</v>
      </c>
      <c r="JMA426" s="84" t="s">
        <v>258</v>
      </c>
      <c r="JMB426" s="84" t="s">
        <v>258</v>
      </c>
      <c r="JMC426" s="84" t="s">
        <v>258</v>
      </c>
      <c r="JMD426" s="84" t="s">
        <v>258</v>
      </c>
      <c r="JME426" s="84" t="s">
        <v>258</v>
      </c>
      <c r="JMF426" s="84" t="s">
        <v>258</v>
      </c>
      <c r="JMG426" s="84" t="s">
        <v>258</v>
      </c>
      <c r="JMH426" s="84" t="s">
        <v>258</v>
      </c>
      <c r="JMI426" s="84" t="s">
        <v>258</v>
      </c>
      <c r="JMJ426" s="84" t="s">
        <v>258</v>
      </c>
      <c r="JMK426" s="84" t="s">
        <v>258</v>
      </c>
      <c r="JML426" s="84" t="s">
        <v>258</v>
      </c>
      <c r="JMM426" s="84" t="s">
        <v>258</v>
      </c>
      <c r="JMN426" s="84" t="s">
        <v>258</v>
      </c>
      <c r="JMO426" s="84" t="s">
        <v>258</v>
      </c>
      <c r="JMP426" s="84" t="s">
        <v>258</v>
      </c>
      <c r="JMQ426" s="84" t="s">
        <v>258</v>
      </c>
      <c r="JMR426" s="84" t="s">
        <v>258</v>
      </c>
      <c r="JMS426" s="84" t="s">
        <v>258</v>
      </c>
      <c r="JMT426" s="84" t="s">
        <v>258</v>
      </c>
      <c r="JMU426" s="84" t="s">
        <v>258</v>
      </c>
      <c r="JMV426" s="84" t="s">
        <v>258</v>
      </c>
      <c r="JMW426" s="84" t="s">
        <v>258</v>
      </c>
      <c r="JMX426" s="84" t="s">
        <v>258</v>
      </c>
      <c r="JMY426" s="84" t="s">
        <v>258</v>
      </c>
      <c r="JMZ426" s="84" t="s">
        <v>258</v>
      </c>
      <c r="JNA426" s="84" t="s">
        <v>258</v>
      </c>
      <c r="JNB426" s="84" t="s">
        <v>258</v>
      </c>
      <c r="JNC426" s="84" t="s">
        <v>258</v>
      </c>
      <c r="JND426" s="84" t="s">
        <v>258</v>
      </c>
      <c r="JNE426" s="84" t="s">
        <v>258</v>
      </c>
      <c r="JNF426" s="84" t="s">
        <v>258</v>
      </c>
      <c r="JNG426" s="84" t="s">
        <v>258</v>
      </c>
      <c r="JNH426" s="84" t="s">
        <v>258</v>
      </c>
      <c r="JNI426" s="84" t="s">
        <v>258</v>
      </c>
      <c r="JNJ426" s="84" t="s">
        <v>258</v>
      </c>
      <c r="JNK426" s="84" t="s">
        <v>258</v>
      </c>
      <c r="JNL426" s="84" t="s">
        <v>258</v>
      </c>
      <c r="JNM426" s="84" t="s">
        <v>258</v>
      </c>
      <c r="JNN426" s="84" t="s">
        <v>258</v>
      </c>
      <c r="JNO426" s="84" t="s">
        <v>258</v>
      </c>
      <c r="JNP426" s="84" t="s">
        <v>258</v>
      </c>
      <c r="JNQ426" s="84" t="s">
        <v>258</v>
      </c>
      <c r="JNR426" s="84" t="s">
        <v>258</v>
      </c>
      <c r="JNS426" s="84" t="s">
        <v>258</v>
      </c>
      <c r="JNT426" s="84" t="s">
        <v>258</v>
      </c>
      <c r="JNU426" s="84" t="s">
        <v>258</v>
      </c>
      <c r="JNV426" s="84" t="s">
        <v>258</v>
      </c>
      <c r="JNW426" s="84" t="s">
        <v>258</v>
      </c>
      <c r="JNX426" s="84" t="s">
        <v>258</v>
      </c>
      <c r="JNY426" s="84" t="s">
        <v>258</v>
      </c>
      <c r="JNZ426" s="84" t="s">
        <v>258</v>
      </c>
      <c r="JOA426" s="84" t="s">
        <v>258</v>
      </c>
      <c r="JOB426" s="84" t="s">
        <v>258</v>
      </c>
      <c r="JOC426" s="84" t="s">
        <v>258</v>
      </c>
      <c r="JOD426" s="84" t="s">
        <v>258</v>
      </c>
      <c r="JOE426" s="84" t="s">
        <v>258</v>
      </c>
      <c r="JOF426" s="84" t="s">
        <v>258</v>
      </c>
      <c r="JOG426" s="84" t="s">
        <v>258</v>
      </c>
      <c r="JOH426" s="84" t="s">
        <v>258</v>
      </c>
      <c r="JOI426" s="84" t="s">
        <v>258</v>
      </c>
      <c r="JOJ426" s="84" t="s">
        <v>258</v>
      </c>
      <c r="JOK426" s="84" t="s">
        <v>258</v>
      </c>
      <c r="JOL426" s="84" t="s">
        <v>258</v>
      </c>
      <c r="JOM426" s="84" t="s">
        <v>258</v>
      </c>
      <c r="JON426" s="84" t="s">
        <v>258</v>
      </c>
      <c r="JOO426" s="84" t="s">
        <v>258</v>
      </c>
      <c r="JOP426" s="84" t="s">
        <v>258</v>
      </c>
      <c r="JOQ426" s="84" t="s">
        <v>258</v>
      </c>
      <c r="JOR426" s="84" t="s">
        <v>258</v>
      </c>
      <c r="JOS426" s="84" t="s">
        <v>258</v>
      </c>
      <c r="JOT426" s="84" t="s">
        <v>258</v>
      </c>
      <c r="JOU426" s="84" t="s">
        <v>258</v>
      </c>
      <c r="JOV426" s="84" t="s">
        <v>258</v>
      </c>
      <c r="JOW426" s="84" t="s">
        <v>258</v>
      </c>
      <c r="JOX426" s="84" t="s">
        <v>258</v>
      </c>
      <c r="JOY426" s="84" t="s">
        <v>258</v>
      </c>
      <c r="JOZ426" s="84" t="s">
        <v>258</v>
      </c>
      <c r="JPA426" s="84" t="s">
        <v>258</v>
      </c>
      <c r="JPB426" s="84" t="s">
        <v>258</v>
      </c>
      <c r="JPC426" s="84" t="s">
        <v>258</v>
      </c>
      <c r="JPD426" s="84" t="s">
        <v>258</v>
      </c>
      <c r="JPE426" s="84" t="s">
        <v>258</v>
      </c>
      <c r="JPF426" s="84" t="s">
        <v>258</v>
      </c>
      <c r="JPG426" s="84" t="s">
        <v>258</v>
      </c>
      <c r="JPH426" s="84" t="s">
        <v>258</v>
      </c>
      <c r="JPI426" s="84" t="s">
        <v>258</v>
      </c>
      <c r="JPJ426" s="84" t="s">
        <v>258</v>
      </c>
      <c r="JPK426" s="84" t="s">
        <v>258</v>
      </c>
      <c r="JPL426" s="84" t="s">
        <v>258</v>
      </c>
      <c r="JPM426" s="84" t="s">
        <v>258</v>
      </c>
      <c r="JPN426" s="84" t="s">
        <v>258</v>
      </c>
      <c r="JPO426" s="84" t="s">
        <v>258</v>
      </c>
      <c r="JPP426" s="84" t="s">
        <v>258</v>
      </c>
      <c r="JPQ426" s="84" t="s">
        <v>258</v>
      </c>
      <c r="JPR426" s="84" t="s">
        <v>258</v>
      </c>
      <c r="JPS426" s="84" t="s">
        <v>258</v>
      </c>
      <c r="JPT426" s="84" t="s">
        <v>258</v>
      </c>
      <c r="JPU426" s="84" t="s">
        <v>258</v>
      </c>
      <c r="JPV426" s="84" t="s">
        <v>258</v>
      </c>
      <c r="JPW426" s="84" t="s">
        <v>258</v>
      </c>
      <c r="JPX426" s="84" t="s">
        <v>258</v>
      </c>
      <c r="JPY426" s="84" t="s">
        <v>258</v>
      </c>
      <c r="JPZ426" s="84" t="s">
        <v>258</v>
      </c>
      <c r="JQA426" s="84" t="s">
        <v>258</v>
      </c>
      <c r="JQB426" s="84" t="s">
        <v>258</v>
      </c>
      <c r="JQC426" s="84" t="s">
        <v>258</v>
      </c>
      <c r="JQD426" s="84" t="s">
        <v>258</v>
      </c>
      <c r="JQE426" s="84" t="s">
        <v>258</v>
      </c>
      <c r="JQF426" s="84" t="s">
        <v>258</v>
      </c>
      <c r="JQG426" s="84" t="s">
        <v>258</v>
      </c>
      <c r="JQH426" s="84" t="s">
        <v>258</v>
      </c>
      <c r="JQI426" s="84" t="s">
        <v>258</v>
      </c>
      <c r="JQJ426" s="84" t="s">
        <v>258</v>
      </c>
      <c r="JQK426" s="84" t="s">
        <v>258</v>
      </c>
      <c r="JQL426" s="84" t="s">
        <v>258</v>
      </c>
      <c r="JQM426" s="84" t="s">
        <v>258</v>
      </c>
      <c r="JQN426" s="84" t="s">
        <v>258</v>
      </c>
      <c r="JQO426" s="84" t="s">
        <v>258</v>
      </c>
      <c r="JQP426" s="84" t="s">
        <v>258</v>
      </c>
      <c r="JQQ426" s="84" t="s">
        <v>258</v>
      </c>
      <c r="JQR426" s="84" t="s">
        <v>258</v>
      </c>
      <c r="JQS426" s="84" t="s">
        <v>258</v>
      </c>
      <c r="JQT426" s="84" t="s">
        <v>258</v>
      </c>
      <c r="JQU426" s="84" t="s">
        <v>258</v>
      </c>
      <c r="JQV426" s="84" t="s">
        <v>258</v>
      </c>
      <c r="JQW426" s="84" t="s">
        <v>258</v>
      </c>
      <c r="JQX426" s="84" t="s">
        <v>258</v>
      </c>
      <c r="JQY426" s="84" t="s">
        <v>258</v>
      </c>
      <c r="JQZ426" s="84" t="s">
        <v>258</v>
      </c>
      <c r="JRA426" s="84" t="s">
        <v>258</v>
      </c>
      <c r="JRB426" s="84" t="s">
        <v>258</v>
      </c>
      <c r="JRC426" s="84" t="s">
        <v>258</v>
      </c>
      <c r="JRD426" s="84" t="s">
        <v>258</v>
      </c>
      <c r="JRE426" s="84" t="s">
        <v>258</v>
      </c>
      <c r="JRF426" s="84" t="s">
        <v>258</v>
      </c>
      <c r="JRG426" s="84" t="s">
        <v>258</v>
      </c>
      <c r="JRH426" s="84" t="s">
        <v>258</v>
      </c>
      <c r="JRI426" s="84" t="s">
        <v>258</v>
      </c>
      <c r="JRJ426" s="84" t="s">
        <v>258</v>
      </c>
      <c r="JRK426" s="84" t="s">
        <v>258</v>
      </c>
      <c r="JRL426" s="84" t="s">
        <v>258</v>
      </c>
      <c r="JRM426" s="84" t="s">
        <v>258</v>
      </c>
      <c r="JRN426" s="84" t="s">
        <v>258</v>
      </c>
      <c r="JRO426" s="84" t="s">
        <v>258</v>
      </c>
      <c r="JRP426" s="84" t="s">
        <v>258</v>
      </c>
      <c r="JRQ426" s="84" t="s">
        <v>258</v>
      </c>
      <c r="JRR426" s="84" t="s">
        <v>258</v>
      </c>
      <c r="JRS426" s="84" t="s">
        <v>258</v>
      </c>
      <c r="JRT426" s="84" t="s">
        <v>258</v>
      </c>
      <c r="JRU426" s="84" t="s">
        <v>258</v>
      </c>
      <c r="JRV426" s="84" t="s">
        <v>258</v>
      </c>
      <c r="JRW426" s="84" t="s">
        <v>258</v>
      </c>
      <c r="JRX426" s="84" t="s">
        <v>258</v>
      </c>
      <c r="JRY426" s="84" t="s">
        <v>258</v>
      </c>
      <c r="JRZ426" s="84" t="s">
        <v>258</v>
      </c>
      <c r="JSA426" s="84" t="s">
        <v>258</v>
      </c>
      <c r="JSB426" s="84" t="s">
        <v>258</v>
      </c>
      <c r="JSC426" s="84" t="s">
        <v>258</v>
      </c>
      <c r="JSD426" s="84" t="s">
        <v>258</v>
      </c>
      <c r="JSE426" s="84" t="s">
        <v>258</v>
      </c>
      <c r="JSF426" s="84" t="s">
        <v>258</v>
      </c>
      <c r="JSG426" s="84" t="s">
        <v>258</v>
      </c>
      <c r="JSH426" s="84" t="s">
        <v>258</v>
      </c>
      <c r="JSI426" s="84" t="s">
        <v>258</v>
      </c>
      <c r="JSJ426" s="84" t="s">
        <v>258</v>
      </c>
      <c r="JSK426" s="84" t="s">
        <v>258</v>
      </c>
      <c r="JSL426" s="84" t="s">
        <v>258</v>
      </c>
      <c r="JSM426" s="84" t="s">
        <v>258</v>
      </c>
      <c r="JSN426" s="84" t="s">
        <v>258</v>
      </c>
      <c r="JSO426" s="84" t="s">
        <v>258</v>
      </c>
      <c r="JSP426" s="84" t="s">
        <v>258</v>
      </c>
      <c r="JSQ426" s="84" t="s">
        <v>258</v>
      </c>
      <c r="JSR426" s="84" t="s">
        <v>258</v>
      </c>
      <c r="JSS426" s="84" t="s">
        <v>258</v>
      </c>
      <c r="JST426" s="84" t="s">
        <v>258</v>
      </c>
      <c r="JSU426" s="84" t="s">
        <v>258</v>
      </c>
      <c r="JSV426" s="84" t="s">
        <v>258</v>
      </c>
      <c r="JSW426" s="84" t="s">
        <v>258</v>
      </c>
      <c r="JSX426" s="84" t="s">
        <v>258</v>
      </c>
      <c r="JSY426" s="84" t="s">
        <v>258</v>
      </c>
      <c r="JSZ426" s="84" t="s">
        <v>258</v>
      </c>
      <c r="JTA426" s="84" t="s">
        <v>258</v>
      </c>
      <c r="JTB426" s="84" t="s">
        <v>258</v>
      </c>
      <c r="JTC426" s="84" t="s">
        <v>258</v>
      </c>
      <c r="JTD426" s="84" t="s">
        <v>258</v>
      </c>
      <c r="JTE426" s="84" t="s">
        <v>258</v>
      </c>
      <c r="JTF426" s="84" t="s">
        <v>258</v>
      </c>
      <c r="JTG426" s="84" t="s">
        <v>258</v>
      </c>
      <c r="JTH426" s="84" t="s">
        <v>258</v>
      </c>
      <c r="JTI426" s="84" t="s">
        <v>258</v>
      </c>
      <c r="JTJ426" s="84" t="s">
        <v>258</v>
      </c>
      <c r="JTK426" s="84" t="s">
        <v>258</v>
      </c>
      <c r="JTL426" s="84" t="s">
        <v>258</v>
      </c>
      <c r="JTM426" s="84" t="s">
        <v>258</v>
      </c>
      <c r="JTN426" s="84" t="s">
        <v>258</v>
      </c>
      <c r="JTO426" s="84" t="s">
        <v>258</v>
      </c>
      <c r="JTP426" s="84" t="s">
        <v>258</v>
      </c>
      <c r="JTQ426" s="84" t="s">
        <v>258</v>
      </c>
      <c r="JTR426" s="84" t="s">
        <v>258</v>
      </c>
      <c r="JTS426" s="84" t="s">
        <v>258</v>
      </c>
      <c r="JTT426" s="84" t="s">
        <v>258</v>
      </c>
      <c r="JTU426" s="84" t="s">
        <v>258</v>
      </c>
      <c r="JTV426" s="84" t="s">
        <v>258</v>
      </c>
      <c r="JTW426" s="84" t="s">
        <v>258</v>
      </c>
      <c r="JTX426" s="84" t="s">
        <v>258</v>
      </c>
      <c r="JTY426" s="84" t="s">
        <v>258</v>
      </c>
      <c r="JTZ426" s="84" t="s">
        <v>258</v>
      </c>
      <c r="JUA426" s="84" t="s">
        <v>258</v>
      </c>
      <c r="JUB426" s="84" t="s">
        <v>258</v>
      </c>
      <c r="JUC426" s="84" t="s">
        <v>258</v>
      </c>
      <c r="JUD426" s="84" t="s">
        <v>258</v>
      </c>
      <c r="JUE426" s="84" t="s">
        <v>258</v>
      </c>
      <c r="JUF426" s="84" t="s">
        <v>258</v>
      </c>
      <c r="JUG426" s="84" t="s">
        <v>258</v>
      </c>
      <c r="JUH426" s="84" t="s">
        <v>258</v>
      </c>
      <c r="JUI426" s="84" t="s">
        <v>258</v>
      </c>
      <c r="JUJ426" s="84" t="s">
        <v>258</v>
      </c>
      <c r="JUK426" s="84" t="s">
        <v>258</v>
      </c>
      <c r="JUL426" s="84" t="s">
        <v>258</v>
      </c>
      <c r="JUM426" s="84" t="s">
        <v>258</v>
      </c>
      <c r="JUN426" s="84" t="s">
        <v>258</v>
      </c>
      <c r="JUO426" s="84" t="s">
        <v>258</v>
      </c>
      <c r="JUP426" s="84" t="s">
        <v>258</v>
      </c>
      <c r="JUQ426" s="84" t="s">
        <v>258</v>
      </c>
      <c r="JUR426" s="84" t="s">
        <v>258</v>
      </c>
      <c r="JUS426" s="84" t="s">
        <v>258</v>
      </c>
      <c r="JUT426" s="84" t="s">
        <v>258</v>
      </c>
      <c r="JUU426" s="84" t="s">
        <v>258</v>
      </c>
      <c r="JUV426" s="84" t="s">
        <v>258</v>
      </c>
      <c r="JUW426" s="84" t="s">
        <v>258</v>
      </c>
      <c r="JUX426" s="84" t="s">
        <v>258</v>
      </c>
      <c r="JUY426" s="84" t="s">
        <v>258</v>
      </c>
      <c r="JUZ426" s="84" t="s">
        <v>258</v>
      </c>
      <c r="JVA426" s="84" t="s">
        <v>258</v>
      </c>
      <c r="JVB426" s="84" t="s">
        <v>258</v>
      </c>
      <c r="JVC426" s="84" t="s">
        <v>258</v>
      </c>
      <c r="JVD426" s="84" t="s">
        <v>258</v>
      </c>
      <c r="JVE426" s="84" t="s">
        <v>258</v>
      </c>
      <c r="JVF426" s="84" t="s">
        <v>258</v>
      </c>
      <c r="JVG426" s="84" t="s">
        <v>258</v>
      </c>
      <c r="JVH426" s="84" t="s">
        <v>258</v>
      </c>
      <c r="JVI426" s="84" t="s">
        <v>258</v>
      </c>
      <c r="JVJ426" s="84" t="s">
        <v>258</v>
      </c>
      <c r="JVK426" s="84" t="s">
        <v>258</v>
      </c>
      <c r="JVL426" s="84" t="s">
        <v>258</v>
      </c>
      <c r="JVM426" s="84" t="s">
        <v>258</v>
      </c>
      <c r="JVN426" s="84" t="s">
        <v>258</v>
      </c>
      <c r="JVO426" s="84" t="s">
        <v>258</v>
      </c>
      <c r="JVP426" s="84" t="s">
        <v>258</v>
      </c>
      <c r="JVQ426" s="84" t="s">
        <v>258</v>
      </c>
      <c r="JVR426" s="84" t="s">
        <v>258</v>
      </c>
      <c r="JVS426" s="84" t="s">
        <v>258</v>
      </c>
      <c r="JVT426" s="84" t="s">
        <v>258</v>
      </c>
      <c r="JVU426" s="84" t="s">
        <v>258</v>
      </c>
      <c r="JVV426" s="84" t="s">
        <v>258</v>
      </c>
      <c r="JVW426" s="84" t="s">
        <v>258</v>
      </c>
      <c r="JVX426" s="84" t="s">
        <v>258</v>
      </c>
      <c r="JVY426" s="84" t="s">
        <v>258</v>
      </c>
      <c r="JVZ426" s="84" t="s">
        <v>258</v>
      </c>
      <c r="JWA426" s="84" t="s">
        <v>258</v>
      </c>
      <c r="JWB426" s="84" t="s">
        <v>258</v>
      </c>
      <c r="JWC426" s="84" t="s">
        <v>258</v>
      </c>
      <c r="JWD426" s="84" t="s">
        <v>258</v>
      </c>
      <c r="JWE426" s="84" t="s">
        <v>258</v>
      </c>
      <c r="JWF426" s="84" t="s">
        <v>258</v>
      </c>
      <c r="JWG426" s="84" t="s">
        <v>258</v>
      </c>
      <c r="JWH426" s="84" t="s">
        <v>258</v>
      </c>
      <c r="JWI426" s="84" t="s">
        <v>258</v>
      </c>
      <c r="JWJ426" s="84" t="s">
        <v>258</v>
      </c>
      <c r="JWK426" s="84" t="s">
        <v>258</v>
      </c>
      <c r="JWL426" s="84" t="s">
        <v>258</v>
      </c>
      <c r="JWM426" s="84" t="s">
        <v>258</v>
      </c>
      <c r="JWN426" s="84" t="s">
        <v>258</v>
      </c>
      <c r="JWO426" s="84" t="s">
        <v>258</v>
      </c>
      <c r="JWP426" s="84" t="s">
        <v>258</v>
      </c>
      <c r="JWQ426" s="84" t="s">
        <v>258</v>
      </c>
      <c r="JWR426" s="84" t="s">
        <v>258</v>
      </c>
      <c r="JWS426" s="84" t="s">
        <v>258</v>
      </c>
      <c r="JWT426" s="84" t="s">
        <v>258</v>
      </c>
      <c r="JWU426" s="84" t="s">
        <v>258</v>
      </c>
      <c r="JWV426" s="84" t="s">
        <v>258</v>
      </c>
      <c r="JWW426" s="84" t="s">
        <v>258</v>
      </c>
      <c r="JWX426" s="84" t="s">
        <v>258</v>
      </c>
      <c r="JWY426" s="84" t="s">
        <v>258</v>
      </c>
      <c r="JWZ426" s="84" t="s">
        <v>258</v>
      </c>
      <c r="JXA426" s="84" t="s">
        <v>258</v>
      </c>
      <c r="JXB426" s="84" t="s">
        <v>258</v>
      </c>
      <c r="JXC426" s="84" t="s">
        <v>258</v>
      </c>
      <c r="JXD426" s="84" t="s">
        <v>258</v>
      </c>
      <c r="JXE426" s="84" t="s">
        <v>258</v>
      </c>
      <c r="JXF426" s="84" t="s">
        <v>258</v>
      </c>
      <c r="JXG426" s="84" t="s">
        <v>258</v>
      </c>
      <c r="JXH426" s="84" t="s">
        <v>258</v>
      </c>
      <c r="JXI426" s="84" t="s">
        <v>258</v>
      </c>
      <c r="JXJ426" s="84" t="s">
        <v>258</v>
      </c>
      <c r="JXK426" s="84" t="s">
        <v>258</v>
      </c>
      <c r="JXL426" s="84" t="s">
        <v>258</v>
      </c>
      <c r="JXM426" s="84" t="s">
        <v>258</v>
      </c>
      <c r="JXN426" s="84" t="s">
        <v>258</v>
      </c>
      <c r="JXO426" s="84" t="s">
        <v>258</v>
      </c>
      <c r="JXP426" s="84" t="s">
        <v>258</v>
      </c>
      <c r="JXQ426" s="84" t="s">
        <v>258</v>
      </c>
      <c r="JXR426" s="84" t="s">
        <v>258</v>
      </c>
      <c r="JXS426" s="84" t="s">
        <v>258</v>
      </c>
      <c r="JXT426" s="84" t="s">
        <v>258</v>
      </c>
      <c r="JXU426" s="84" t="s">
        <v>258</v>
      </c>
      <c r="JXV426" s="84" t="s">
        <v>258</v>
      </c>
      <c r="JXW426" s="84" t="s">
        <v>258</v>
      </c>
      <c r="JXX426" s="84" t="s">
        <v>258</v>
      </c>
      <c r="JXY426" s="84" t="s">
        <v>258</v>
      </c>
      <c r="JXZ426" s="84" t="s">
        <v>258</v>
      </c>
      <c r="JYA426" s="84" t="s">
        <v>258</v>
      </c>
      <c r="JYB426" s="84" t="s">
        <v>258</v>
      </c>
      <c r="JYC426" s="84" t="s">
        <v>258</v>
      </c>
      <c r="JYD426" s="84" t="s">
        <v>258</v>
      </c>
      <c r="JYE426" s="84" t="s">
        <v>258</v>
      </c>
      <c r="JYF426" s="84" t="s">
        <v>258</v>
      </c>
      <c r="JYG426" s="84" t="s">
        <v>258</v>
      </c>
      <c r="JYH426" s="84" t="s">
        <v>258</v>
      </c>
      <c r="JYI426" s="84" t="s">
        <v>258</v>
      </c>
      <c r="JYJ426" s="84" t="s">
        <v>258</v>
      </c>
      <c r="JYK426" s="84" t="s">
        <v>258</v>
      </c>
      <c r="JYL426" s="84" t="s">
        <v>258</v>
      </c>
      <c r="JYM426" s="84" t="s">
        <v>258</v>
      </c>
      <c r="JYN426" s="84" t="s">
        <v>258</v>
      </c>
      <c r="JYO426" s="84" t="s">
        <v>258</v>
      </c>
      <c r="JYP426" s="84" t="s">
        <v>258</v>
      </c>
      <c r="JYQ426" s="84" t="s">
        <v>258</v>
      </c>
      <c r="JYR426" s="84" t="s">
        <v>258</v>
      </c>
      <c r="JYS426" s="84" t="s">
        <v>258</v>
      </c>
      <c r="JYT426" s="84" t="s">
        <v>258</v>
      </c>
      <c r="JYU426" s="84" t="s">
        <v>258</v>
      </c>
      <c r="JYV426" s="84" t="s">
        <v>258</v>
      </c>
      <c r="JYW426" s="84" t="s">
        <v>258</v>
      </c>
      <c r="JYX426" s="84" t="s">
        <v>258</v>
      </c>
      <c r="JYY426" s="84" t="s">
        <v>258</v>
      </c>
      <c r="JYZ426" s="84" t="s">
        <v>258</v>
      </c>
      <c r="JZA426" s="84" t="s">
        <v>258</v>
      </c>
      <c r="JZB426" s="84" t="s">
        <v>258</v>
      </c>
      <c r="JZC426" s="84" t="s">
        <v>258</v>
      </c>
      <c r="JZD426" s="84" t="s">
        <v>258</v>
      </c>
      <c r="JZE426" s="84" t="s">
        <v>258</v>
      </c>
      <c r="JZF426" s="84" t="s">
        <v>258</v>
      </c>
      <c r="JZG426" s="84" t="s">
        <v>258</v>
      </c>
      <c r="JZH426" s="84" t="s">
        <v>258</v>
      </c>
      <c r="JZI426" s="84" t="s">
        <v>258</v>
      </c>
      <c r="JZJ426" s="84" t="s">
        <v>258</v>
      </c>
      <c r="JZK426" s="84" t="s">
        <v>258</v>
      </c>
      <c r="JZL426" s="84" t="s">
        <v>258</v>
      </c>
      <c r="JZM426" s="84" t="s">
        <v>258</v>
      </c>
      <c r="JZN426" s="84" t="s">
        <v>258</v>
      </c>
      <c r="JZO426" s="84" t="s">
        <v>258</v>
      </c>
      <c r="JZP426" s="84" t="s">
        <v>258</v>
      </c>
      <c r="JZQ426" s="84" t="s">
        <v>258</v>
      </c>
      <c r="JZR426" s="84" t="s">
        <v>258</v>
      </c>
      <c r="JZS426" s="84" t="s">
        <v>258</v>
      </c>
      <c r="JZT426" s="84" t="s">
        <v>258</v>
      </c>
      <c r="JZU426" s="84" t="s">
        <v>258</v>
      </c>
      <c r="JZV426" s="84" t="s">
        <v>258</v>
      </c>
      <c r="JZW426" s="84" t="s">
        <v>258</v>
      </c>
      <c r="JZX426" s="84" t="s">
        <v>258</v>
      </c>
      <c r="JZY426" s="84" t="s">
        <v>258</v>
      </c>
      <c r="JZZ426" s="84" t="s">
        <v>258</v>
      </c>
      <c r="KAA426" s="84" t="s">
        <v>258</v>
      </c>
      <c r="KAB426" s="84" t="s">
        <v>258</v>
      </c>
      <c r="KAC426" s="84" t="s">
        <v>258</v>
      </c>
      <c r="KAD426" s="84" t="s">
        <v>258</v>
      </c>
      <c r="KAE426" s="84" t="s">
        <v>258</v>
      </c>
      <c r="KAF426" s="84" t="s">
        <v>258</v>
      </c>
      <c r="KAG426" s="84" t="s">
        <v>258</v>
      </c>
      <c r="KAH426" s="84" t="s">
        <v>258</v>
      </c>
      <c r="KAI426" s="84" t="s">
        <v>258</v>
      </c>
      <c r="KAJ426" s="84" t="s">
        <v>258</v>
      </c>
      <c r="KAK426" s="84" t="s">
        <v>258</v>
      </c>
      <c r="KAL426" s="84" t="s">
        <v>258</v>
      </c>
      <c r="KAM426" s="84" t="s">
        <v>258</v>
      </c>
      <c r="KAN426" s="84" t="s">
        <v>258</v>
      </c>
      <c r="KAO426" s="84" t="s">
        <v>258</v>
      </c>
      <c r="KAP426" s="84" t="s">
        <v>258</v>
      </c>
      <c r="KAQ426" s="84" t="s">
        <v>258</v>
      </c>
      <c r="KAR426" s="84" t="s">
        <v>258</v>
      </c>
      <c r="KAS426" s="84" t="s">
        <v>258</v>
      </c>
      <c r="KAT426" s="84" t="s">
        <v>258</v>
      </c>
      <c r="KAU426" s="84" t="s">
        <v>258</v>
      </c>
      <c r="KAV426" s="84" t="s">
        <v>258</v>
      </c>
      <c r="KAW426" s="84" t="s">
        <v>258</v>
      </c>
      <c r="KAX426" s="84" t="s">
        <v>258</v>
      </c>
      <c r="KAY426" s="84" t="s">
        <v>258</v>
      </c>
      <c r="KAZ426" s="84" t="s">
        <v>258</v>
      </c>
      <c r="KBA426" s="84" t="s">
        <v>258</v>
      </c>
      <c r="KBB426" s="84" t="s">
        <v>258</v>
      </c>
      <c r="KBC426" s="84" t="s">
        <v>258</v>
      </c>
      <c r="KBD426" s="84" t="s">
        <v>258</v>
      </c>
      <c r="KBE426" s="84" t="s">
        <v>258</v>
      </c>
      <c r="KBF426" s="84" t="s">
        <v>258</v>
      </c>
      <c r="KBG426" s="84" t="s">
        <v>258</v>
      </c>
      <c r="KBH426" s="84" t="s">
        <v>258</v>
      </c>
      <c r="KBI426" s="84" t="s">
        <v>258</v>
      </c>
      <c r="KBJ426" s="84" t="s">
        <v>258</v>
      </c>
      <c r="KBK426" s="84" t="s">
        <v>258</v>
      </c>
      <c r="KBL426" s="84" t="s">
        <v>258</v>
      </c>
      <c r="KBM426" s="84" t="s">
        <v>258</v>
      </c>
      <c r="KBN426" s="84" t="s">
        <v>258</v>
      </c>
      <c r="KBO426" s="84" t="s">
        <v>258</v>
      </c>
      <c r="KBP426" s="84" t="s">
        <v>258</v>
      </c>
      <c r="KBQ426" s="84" t="s">
        <v>258</v>
      </c>
      <c r="KBR426" s="84" t="s">
        <v>258</v>
      </c>
      <c r="KBS426" s="84" t="s">
        <v>258</v>
      </c>
      <c r="KBT426" s="84" t="s">
        <v>258</v>
      </c>
      <c r="KBU426" s="84" t="s">
        <v>258</v>
      </c>
      <c r="KBV426" s="84" t="s">
        <v>258</v>
      </c>
      <c r="KBW426" s="84" t="s">
        <v>258</v>
      </c>
      <c r="KBX426" s="84" t="s">
        <v>258</v>
      </c>
      <c r="KBY426" s="84" t="s">
        <v>258</v>
      </c>
      <c r="KBZ426" s="84" t="s">
        <v>258</v>
      </c>
      <c r="KCA426" s="84" t="s">
        <v>258</v>
      </c>
      <c r="KCB426" s="84" t="s">
        <v>258</v>
      </c>
      <c r="KCC426" s="84" t="s">
        <v>258</v>
      </c>
      <c r="KCD426" s="84" t="s">
        <v>258</v>
      </c>
      <c r="KCE426" s="84" t="s">
        <v>258</v>
      </c>
      <c r="KCF426" s="84" t="s">
        <v>258</v>
      </c>
      <c r="KCG426" s="84" t="s">
        <v>258</v>
      </c>
      <c r="KCH426" s="84" t="s">
        <v>258</v>
      </c>
      <c r="KCI426" s="84" t="s">
        <v>258</v>
      </c>
      <c r="KCJ426" s="84" t="s">
        <v>258</v>
      </c>
      <c r="KCK426" s="84" t="s">
        <v>258</v>
      </c>
      <c r="KCL426" s="84" t="s">
        <v>258</v>
      </c>
      <c r="KCM426" s="84" t="s">
        <v>258</v>
      </c>
      <c r="KCN426" s="84" t="s">
        <v>258</v>
      </c>
      <c r="KCO426" s="84" t="s">
        <v>258</v>
      </c>
      <c r="KCP426" s="84" t="s">
        <v>258</v>
      </c>
      <c r="KCQ426" s="84" t="s">
        <v>258</v>
      </c>
      <c r="KCR426" s="84" t="s">
        <v>258</v>
      </c>
      <c r="KCS426" s="84" t="s">
        <v>258</v>
      </c>
      <c r="KCT426" s="84" t="s">
        <v>258</v>
      </c>
      <c r="KCU426" s="84" t="s">
        <v>258</v>
      </c>
      <c r="KCV426" s="84" t="s">
        <v>258</v>
      </c>
      <c r="KCW426" s="84" t="s">
        <v>258</v>
      </c>
      <c r="KCX426" s="84" t="s">
        <v>258</v>
      </c>
      <c r="KCY426" s="84" t="s">
        <v>258</v>
      </c>
      <c r="KCZ426" s="84" t="s">
        <v>258</v>
      </c>
      <c r="KDA426" s="84" t="s">
        <v>258</v>
      </c>
      <c r="KDB426" s="84" t="s">
        <v>258</v>
      </c>
      <c r="KDC426" s="84" t="s">
        <v>258</v>
      </c>
      <c r="KDD426" s="84" t="s">
        <v>258</v>
      </c>
      <c r="KDE426" s="84" t="s">
        <v>258</v>
      </c>
      <c r="KDF426" s="84" t="s">
        <v>258</v>
      </c>
      <c r="KDG426" s="84" t="s">
        <v>258</v>
      </c>
      <c r="KDH426" s="84" t="s">
        <v>258</v>
      </c>
      <c r="KDI426" s="84" t="s">
        <v>258</v>
      </c>
      <c r="KDJ426" s="84" t="s">
        <v>258</v>
      </c>
      <c r="KDK426" s="84" t="s">
        <v>258</v>
      </c>
      <c r="KDL426" s="84" t="s">
        <v>258</v>
      </c>
      <c r="KDM426" s="84" t="s">
        <v>258</v>
      </c>
      <c r="KDN426" s="84" t="s">
        <v>258</v>
      </c>
      <c r="KDO426" s="84" t="s">
        <v>258</v>
      </c>
      <c r="KDP426" s="84" t="s">
        <v>258</v>
      </c>
      <c r="KDQ426" s="84" t="s">
        <v>258</v>
      </c>
      <c r="KDR426" s="84" t="s">
        <v>258</v>
      </c>
      <c r="KDS426" s="84" t="s">
        <v>258</v>
      </c>
      <c r="KDT426" s="84" t="s">
        <v>258</v>
      </c>
      <c r="KDU426" s="84" t="s">
        <v>258</v>
      </c>
      <c r="KDV426" s="84" t="s">
        <v>258</v>
      </c>
      <c r="KDW426" s="84" t="s">
        <v>258</v>
      </c>
      <c r="KDX426" s="84" t="s">
        <v>258</v>
      </c>
      <c r="KDY426" s="84" t="s">
        <v>258</v>
      </c>
      <c r="KDZ426" s="84" t="s">
        <v>258</v>
      </c>
      <c r="KEA426" s="84" t="s">
        <v>258</v>
      </c>
      <c r="KEB426" s="84" t="s">
        <v>258</v>
      </c>
      <c r="KEC426" s="84" t="s">
        <v>258</v>
      </c>
      <c r="KED426" s="84" t="s">
        <v>258</v>
      </c>
      <c r="KEE426" s="84" t="s">
        <v>258</v>
      </c>
      <c r="KEF426" s="84" t="s">
        <v>258</v>
      </c>
      <c r="KEG426" s="84" t="s">
        <v>258</v>
      </c>
      <c r="KEH426" s="84" t="s">
        <v>258</v>
      </c>
      <c r="KEI426" s="84" t="s">
        <v>258</v>
      </c>
      <c r="KEJ426" s="84" t="s">
        <v>258</v>
      </c>
      <c r="KEK426" s="84" t="s">
        <v>258</v>
      </c>
      <c r="KEL426" s="84" t="s">
        <v>258</v>
      </c>
      <c r="KEM426" s="84" t="s">
        <v>258</v>
      </c>
      <c r="KEN426" s="84" t="s">
        <v>258</v>
      </c>
      <c r="KEO426" s="84" t="s">
        <v>258</v>
      </c>
      <c r="KEP426" s="84" t="s">
        <v>258</v>
      </c>
      <c r="KEQ426" s="84" t="s">
        <v>258</v>
      </c>
      <c r="KER426" s="84" t="s">
        <v>258</v>
      </c>
      <c r="KES426" s="84" t="s">
        <v>258</v>
      </c>
      <c r="KET426" s="84" t="s">
        <v>258</v>
      </c>
      <c r="KEU426" s="84" t="s">
        <v>258</v>
      </c>
      <c r="KEV426" s="84" t="s">
        <v>258</v>
      </c>
      <c r="KEW426" s="84" t="s">
        <v>258</v>
      </c>
      <c r="KEX426" s="84" t="s">
        <v>258</v>
      </c>
      <c r="KEY426" s="84" t="s">
        <v>258</v>
      </c>
      <c r="KEZ426" s="84" t="s">
        <v>258</v>
      </c>
      <c r="KFA426" s="84" t="s">
        <v>258</v>
      </c>
      <c r="KFB426" s="84" t="s">
        <v>258</v>
      </c>
      <c r="KFC426" s="84" t="s">
        <v>258</v>
      </c>
      <c r="KFD426" s="84" t="s">
        <v>258</v>
      </c>
      <c r="KFE426" s="84" t="s">
        <v>258</v>
      </c>
      <c r="KFF426" s="84" t="s">
        <v>258</v>
      </c>
      <c r="KFG426" s="84" t="s">
        <v>258</v>
      </c>
      <c r="KFH426" s="84" t="s">
        <v>258</v>
      </c>
      <c r="KFI426" s="84" t="s">
        <v>258</v>
      </c>
      <c r="KFJ426" s="84" t="s">
        <v>258</v>
      </c>
      <c r="KFK426" s="84" t="s">
        <v>258</v>
      </c>
      <c r="KFL426" s="84" t="s">
        <v>258</v>
      </c>
      <c r="KFM426" s="84" t="s">
        <v>258</v>
      </c>
      <c r="KFN426" s="84" t="s">
        <v>258</v>
      </c>
      <c r="KFO426" s="84" t="s">
        <v>258</v>
      </c>
      <c r="KFP426" s="84" t="s">
        <v>258</v>
      </c>
      <c r="KFQ426" s="84" t="s">
        <v>258</v>
      </c>
      <c r="KFR426" s="84" t="s">
        <v>258</v>
      </c>
      <c r="KFS426" s="84" t="s">
        <v>258</v>
      </c>
      <c r="KFT426" s="84" t="s">
        <v>258</v>
      </c>
      <c r="KFU426" s="84" t="s">
        <v>258</v>
      </c>
      <c r="KFV426" s="84" t="s">
        <v>258</v>
      </c>
      <c r="KFW426" s="84" t="s">
        <v>258</v>
      </c>
      <c r="KFX426" s="84" t="s">
        <v>258</v>
      </c>
      <c r="KFY426" s="84" t="s">
        <v>258</v>
      </c>
      <c r="KFZ426" s="84" t="s">
        <v>258</v>
      </c>
      <c r="KGA426" s="84" t="s">
        <v>258</v>
      </c>
      <c r="KGB426" s="84" t="s">
        <v>258</v>
      </c>
      <c r="KGC426" s="84" t="s">
        <v>258</v>
      </c>
      <c r="KGD426" s="84" t="s">
        <v>258</v>
      </c>
      <c r="KGE426" s="84" t="s">
        <v>258</v>
      </c>
      <c r="KGF426" s="84" t="s">
        <v>258</v>
      </c>
      <c r="KGG426" s="84" t="s">
        <v>258</v>
      </c>
      <c r="KGH426" s="84" t="s">
        <v>258</v>
      </c>
      <c r="KGI426" s="84" t="s">
        <v>258</v>
      </c>
      <c r="KGJ426" s="84" t="s">
        <v>258</v>
      </c>
      <c r="KGK426" s="84" t="s">
        <v>258</v>
      </c>
      <c r="KGL426" s="84" t="s">
        <v>258</v>
      </c>
      <c r="KGM426" s="84" t="s">
        <v>258</v>
      </c>
      <c r="KGN426" s="84" t="s">
        <v>258</v>
      </c>
      <c r="KGO426" s="84" t="s">
        <v>258</v>
      </c>
      <c r="KGP426" s="84" t="s">
        <v>258</v>
      </c>
      <c r="KGQ426" s="84" t="s">
        <v>258</v>
      </c>
      <c r="KGR426" s="84" t="s">
        <v>258</v>
      </c>
      <c r="KGS426" s="84" t="s">
        <v>258</v>
      </c>
      <c r="KGT426" s="84" t="s">
        <v>258</v>
      </c>
      <c r="KGU426" s="84" t="s">
        <v>258</v>
      </c>
      <c r="KGV426" s="84" t="s">
        <v>258</v>
      </c>
      <c r="KGW426" s="84" t="s">
        <v>258</v>
      </c>
      <c r="KGX426" s="84" t="s">
        <v>258</v>
      </c>
      <c r="KGY426" s="84" t="s">
        <v>258</v>
      </c>
      <c r="KGZ426" s="84" t="s">
        <v>258</v>
      </c>
      <c r="KHA426" s="84" t="s">
        <v>258</v>
      </c>
      <c r="KHB426" s="84" t="s">
        <v>258</v>
      </c>
      <c r="KHC426" s="84" t="s">
        <v>258</v>
      </c>
      <c r="KHD426" s="84" t="s">
        <v>258</v>
      </c>
      <c r="KHE426" s="84" t="s">
        <v>258</v>
      </c>
      <c r="KHF426" s="84" t="s">
        <v>258</v>
      </c>
      <c r="KHG426" s="84" t="s">
        <v>258</v>
      </c>
      <c r="KHH426" s="84" t="s">
        <v>258</v>
      </c>
      <c r="KHI426" s="84" t="s">
        <v>258</v>
      </c>
      <c r="KHJ426" s="84" t="s">
        <v>258</v>
      </c>
      <c r="KHK426" s="84" t="s">
        <v>258</v>
      </c>
      <c r="KHL426" s="84" t="s">
        <v>258</v>
      </c>
      <c r="KHM426" s="84" t="s">
        <v>258</v>
      </c>
      <c r="KHN426" s="84" t="s">
        <v>258</v>
      </c>
      <c r="KHO426" s="84" t="s">
        <v>258</v>
      </c>
      <c r="KHP426" s="84" t="s">
        <v>258</v>
      </c>
      <c r="KHQ426" s="84" t="s">
        <v>258</v>
      </c>
      <c r="KHR426" s="84" t="s">
        <v>258</v>
      </c>
      <c r="KHS426" s="84" t="s">
        <v>258</v>
      </c>
      <c r="KHT426" s="84" t="s">
        <v>258</v>
      </c>
      <c r="KHU426" s="84" t="s">
        <v>258</v>
      </c>
      <c r="KHV426" s="84" t="s">
        <v>258</v>
      </c>
      <c r="KHW426" s="84" t="s">
        <v>258</v>
      </c>
      <c r="KHX426" s="84" t="s">
        <v>258</v>
      </c>
      <c r="KHY426" s="84" t="s">
        <v>258</v>
      </c>
      <c r="KHZ426" s="84" t="s">
        <v>258</v>
      </c>
      <c r="KIA426" s="84" t="s">
        <v>258</v>
      </c>
      <c r="KIB426" s="84" t="s">
        <v>258</v>
      </c>
      <c r="KIC426" s="84" t="s">
        <v>258</v>
      </c>
      <c r="KID426" s="84" t="s">
        <v>258</v>
      </c>
      <c r="KIE426" s="84" t="s">
        <v>258</v>
      </c>
      <c r="KIF426" s="84" t="s">
        <v>258</v>
      </c>
      <c r="KIG426" s="84" t="s">
        <v>258</v>
      </c>
      <c r="KIH426" s="84" t="s">
        <v>258</v>
      </c>
      <c r="KII426" s="84" t="s">
        <v>258</v>
      </c>
      <c r="KIJ426" s="84" t="s">
        <v>258</v>
      </c>
      <c r="KIK426" s="84" t="s">
        <v>258</v>
      </c>
      <c r="KIL426" s="84" t="s">
        <v>258</v>
      </c>
      <c r="KIM426" s="84" t="s">
        <v>258</v>
      </c>
      <c r="KIN426" s="84" t="s">
        <v>258</v>
      </c>
      <c r="KIO426" s="84" t="s">
        <v>258</v>
      </c>
      <c r="KIP426" s="84" t="s">
        <v>258</v>
      </c>
      <c r="KIQ426" s="84" t="s">
        <v>258</v>
      </c>
      <c r="KIR426" s="84" t="s">
        <v>258</v>
      </c>
      <c r="KIS426" s="84" t="s">
        <v>258</v>
      </c>
      <c r="KIT426" s="84" t="s">
        <v>258</v>
      </c>
      <c r="KIU426" s="84" t="s">
        <v>258</v>
      </c>
      <c r="KIV426" s="84" t="s">
        <v>258</v>
      </c>
      <c r="KIW426" s="84" t="s">
        <v>258</v>
      </c>
      <c r="KIX426" s="84" t="s">
        <v>258</v>
      </c>
      <c r="KIY426" s="84" t="s">
        <v>258</v>
      </c>
      <c r="KIZ426" s="84" t="s">
        <v>258</v>
      </c>
      <c r="KJA426" s="84" t="s">
        <v>258</v>
      </c>
      <c r="KJB426" s="84" t="s">
        <v>258</v>
      </c>
      <c r="KJC426" s="84" t="s">
        <v>258</v>
      </c>
      <c r="KJD426" s="84" t="s">
        <v>258</v>
      </c>
      <c r="KJE426" s="84" t="s">
        <v>258</v>
      </c>
      <c r="KJF426" s="84" t="s">
        <v>258</v>
      </c>
      <c r="KJG426" s="84" t="s">
        <v>258</v>
      </c>
      <c r="KJH426" s="84" t="s">
        <v>258</v>
      </c>
      <c r="KJI426" s="84" t="s">
        <v>258</v>
      </c>
      <c r="KJJ426" s="84" t="s">
        <v>258</v>
      </c>
      <c r="KJK426" s="84" t="s">
        <v>258</v>
      </c>
      <c r="KJL426" s="84" t="s">
        <v>258</v>
      </c>
      <c r="KJM426" s="84" t="s">
        <v>258</v>
      </c>
      <c r="KJN426" s="84" t="s">
        <v>258</v>
      </c>
      <c r="KJO426" s="84" t="s">
        <v>258</v>
      </c>
      <c r="KJP426" s="84" t="s">
        <v>258</v>
      </c>
      <c r="KJQ426" s="84" t="s">
        <v>258</v>
      </c>
      <c r="KJR426" s="84" t="s">
        <v>258</v>
      </c>
      <c r="KJS426" s="84" t="s">
        <v>258</v>
      </c>
      <c r="KJT426" s="84" t="s">
        <v>258</v>
      </c>
      <c r="KJU426" s="84" t="s">
        <v>258</v>
      </c>
      <c r="KJV426" s="84" t="s">
        <v>258</v>
      </c>
      <c r="KJW426" s="84" t="s">
        <v>258</v>
      </c>
      <c r="KJX426" s="84" t="s">
        <v>258</v>
      </c>
      <c r="KJY426" s="84" t="s">
        <v>258</v>
      </c>
      <c r="KJZ426" s="84" t="s">
        <v>258</v>
      </c>
      <c r="KKA426" s="84" t="s">
        <v>258</v>
      </c>
      <c r="KKB426" s="84" t="s">
        <v>258</v>
      </c>
      <c r="KKC426" s="84" t="s">
        <v>258</v>
      </c>
      <c r="KKD426" s="84" t="s">
        <v>258</v>
      </c>
      <c r="KKE426" s="84" t="s">
        <v>258</v>
      </c>
      <c r="KKF426" s="84" t="s">
        <v>258</v>
      </c>
      <c r="KKG426" s="84" t="s">
        <v>258</v>
      </c>
      <c r="KKH426" s="84" t="s">
        <v>258</v>
      </c>
      <c r="KKI426" s="84" t="s">
        <v>258</v>
      </c>
      <c r="KKJ426" s="84" t="s">
        <v>258</v>
      </c>
      <c r="KKK426" s="84" t="s">
        <v>258</v>
      </c>
      <c r="KKL426" s="84" t="s">
        <v>258</v>
      </c>
      <c r="KKM426" s="84" t="s">
        <v>258</v>
      </c>
      <c r="KKN426" s="84" t="s">
        <v>258</v>
      </c>
      <c r="KKO426" s="84" t="s">
        <v>258</v>
      </c>
      <c r="KKP426" s="84" t="s">
        <v>258</v>
      </c>
      <c r="KKQ426" s="84" t="s">
        <v>258</v>
      </c>
      <c r="KKR426" s="84" t="s">
        <v>258</v>
      </c>
      <c r="KKS426" s="84" t="s">
        <v>258</v>
      </c>
      <c r="KKT426" s="84" t="s">
        <v>258</v>
      </c>
      <c r="KKU426" s="84" t="s">
        <v>258</v>
      </c>
      <c r="KKV426" s="84" t="s">
        <v>258</v>
      </c>
      <c r="KKW426" s="84" t="s">
        <v>258</v>
      </c>
      <c r="KKX426" s="84" t="s">
        <v>258</v>
      </c>
      <c r="KKY426" s="84" t="s">
        <v>258</v>
      </c>
      <c r="KKZ426" s="84" t="s">
        <v>258</v>
      </c>
      <c r="KLA426" s="84" t="s">
        <v>258</v>
      </c>
      <c r="KLB426" s="84" t="s">
        <v>258</v>
      </c>
      <c r="KLC426" s="84" t="s">
        <v>258</v>
      </c>
      <c r="KLD426" s="84" t="s">
        <v>258</v>
      </c>
      <c r="KLE426" s="84" t="s">
        <v>258</v>
      </c>
      <c r="KLF426" s="84" t="s">
        <v>258</v>
      </c>
      <c r="KLG426" s="84" t="s">
        <v>258</v>
      </c>
      <c r="KLH426" s="84" t="s">
        <v>258</v>
      </c>
      <c r="KLI426" s="84" t="s">
        <v>258</v>
      </c>
      <c r="KLJ426" s="84" t="s">
        <v>258</v>
      </c>
      <c r="KLK426" s="84" t="s">
        <v>258</v>
      </c>
      <c r="KLL426" s="84" t="s">
        <v>258</v>
      </c>
      <c r="KLM426" s="84" t="s">
        <v>258</v>
      </c>
      <c r="KLN426" s="84" t="s">
        <v>258</v>
      </c>
      <c r="KLO426" s="84" t="s">
        <v>258</v>
      </c>
      <c r="KLP426" s="84" t="s">
        <v>258</v>
      </c>
      <c r="KLQ426" s="84" t="s">
        <v>258</v>
      </c>
      <c r="KLR426" s="84" t="s">
        <v>258</v>
      </c>
      <c r="KLS426" s="84" t="s">
        <v>258</v>
      </c>
      <c r="KLT426" s="84" t="s">
        <v>258</v>
      </c>
      <c r="KLU426" s="84" t="s">
        <v>258</v>
      </c>
      <c r="KLV426" s="84" t="s">
        <v>258</v>
      </c>
      <c r="KLW426" s="84" t="s">
        <v>258</v>
      </c>
      <c r="KLX426" s="84" t="s">
        <v>258</v>
      </c>
      <c r="KLY426" s="84" t="s">
        <v>258</v>
      </c>
      <c r="KLZ426" s="84" t="s">
        <v>258</v>
      </c>
      <c r="KMA426" s="84" t="s">
        <v>258</v>
      </c>
      <c r="KMB426" s="84" t="s">
        <v>258</v>
      </c>
      <c r="KMC426" s="84" t="s">
        <v>258</v>
      </c>
      <c r="KMD426" s="84" t="s">
        <v>258</v>
      </c>
      <c r="KME426" s="84" t="s">
        <v>258</v>
      </c>
      <c r="KMF426" s="84" t="s">
        <v>258</v>
      </c>
      <c r="KMG426" s="84" t="s">
        <v>258</v>
      </c>
      <c r="KMH426" s="84" t="s">
        <v>258</v>
      </c>
      <c r="KMI426" s="84" t="s">
        <v>258</v>
      </c>
      <c r="KMJ426" s="84" t="s">
        <v>258</v>
      </c>
      <c r="KMK426" s="84" t="s">
        <v>258</v>
      </c>
      <c r="KML426" s="84" t="s">
        <v>258</v>
      </c>
      <c r="KMM426" s="84" t="s">
        <v>258</v>
      </c>
      <c r="KMN426" s="84" t="s">
        <v>258</v>
      </c>
      <c r="KMO426" s="84" t="s">
        <v>258</v>
      </c>
      <c r="KMP426" s="84" t="s">
        <v>258</v>
      </c>
      <c r="KMQ426" s="84" t="s">
        <v>258</v>
      </c>
      <c r="KMR426" s="84" t="s">
        <v>258</v>
      </c>
      <c r="KMS426" s="84" t="s">
        <v>258</v>
      </c>
      <c r="KMT426" s="84" t="s">
        <v>258</v>
      </c>
      <c r="KMU426" s="84" t="s">
        <v>258</v>
      </c>
      <c r="KMV426" s="84" t="s">
        <v>258</v>
      </c>
      <c r="KMW426" s="84" t="s">
        <v>258</v>
      </c>
      <c r="KMX426" s="84" t="s">
        <v>258</v>
      </c>
      <c r="KMY426" s="84" t="s">
        <v>258</v>
      </c>
      <c r="KMZ426" s="84" t="s">
        <v>258</v>
      </c>
      <c r="KNA426" s="84" t="s">
        <v>258</v>
      </c>
      <c r="KNB426" s="84" t="s">
        <v>258</v>
      </c>
      <c r="KNC426" s="84" t="s">
        <v>258</v>
      </c>
      <c r="KND426" s="84" t="s">
        <v>258</v>
      </c>
      <c r="KNE426" s="84" t="s">
        <v>258</v>
      </c>
      <c r="KNF426" s="84" t="s">
        <v>258</v>
      </c>
      <c r="KNG426" s="84" t="s">
        <v>258</v>
      </c>
      <c r="KNH426" s="84" t="s">
        <v>258</v>
      </c>
      <c r="KNI426" s="84" t="s">
        <v>258</v>
      </c>
      <c r="KNJ426" s="84" t="s">
        <v>258</v>
      </c>
      <c r="KNK426" s="84" t="s">
        <v>258</v>
      </c>
      <c r="KNL426" s="84" t="s">
        <v>258</v>
      </c>
      <c r="KNM426" s="84" t="s">
        <v>258</v>
      </c>
      <c r="KNN426" s="84" t="s">
        <v>258</v>
      </c>
      <c r="KNO426" s="84" t="s">
        <v>258</v>
      </c>
      <c r="KNP426" s="84" t="s">
        <v>258</v>
      </c>
      <c r="KNQ426" s="84" t="s">
        <v>258</v>
      </c>
      <c r="KNR426" s="84" t="s">
        <v>258</v>
      </c>
      <c r="KNS426" s="84" t="s">
        <v>258</v>
      </c>
      <c r="KNT426" s="84" t="s">
        <v>258</v>
      </c>
      <c r="KNU426" s="84" t="s">
        <v>258</v>
      </c>
      <c r="KNV426" s="84" t="s">
        <v>258</v>
      </c>
      <c r="KNW426" s="84" t="s">
        <v>258</v>
      </c>
      <c r="KNX426" s="84" t="s">
        <v>258</v>
      </c>
      <c r="KNY426" s="84" t="s">
        <v>258</v>
      </c>
      <c r="KNZ426" s="84" t="s">
        <v>258</v>
      </c>
      <c r="KOA426" s="84" t="s">
        <v>258</v>
      </c>
      <c r="KOB426" s="84" t="s">
        <v>258</v>
      </c>
      <c r="KOC426" s="84" t="s">
        <v>258</v>
      </c>
      <c r="KOD426" s="84" t="s">
        <v>258</v>
      </c>
      <c r="KOE426" s="84" t="s">
        <v>258</v>
      </c>
      <c r="KOF426" s="84" t="s">
        <v>258</v>
      </c>
      <c r="KOG426" s="84" t="s">
        <v>258</v>
      </c>
      <c r="KOH426" s="84" t="s">
        <v>258</v>
      </c>
      <c r="KOI426" s="84" t="s">
        <v>258</v>
      </c>
      <c r="KOJ426" s="84" t="s">
        <v>258</v>
      </c>
      <c r="KOK426" s="84" t="s">
        <v>258</v>
      </c>
      <c r="KOL426" s="84" t="s">
        <v>258</v>
      </c>
      <c r="KOM426" s="84" t="s">
        <v>258</v>
      </c>
      <c r="KON426" s="84" t="s">
        <v>258</v>
      </c>
      <c r="KOO426" s="84" t="s">
        <v>258</v>
      </c>
      <c r="KOP426" s="84" t="s">
        <v>258</v>
      </c>
      <c r="KOQ426" s="84" t="s">
        <v>258</v>
      </c>
      <c r="KOR426" s="84" t="s">
        <v>258</v>
      </c>
      <c r="KOS426" s="84" t="s">
        <v>258</v>
      </c>
      <c r="KOT426" s="84" t="s">
        <v>258</v>
      </c>
      <c r="KOU426" s="84" t="s">
        <v>258</v>
      </c>
      <c r="KOV426" s="84" t="s">
        <v>258</v>
      </c>
      <c r="KOW426" s="84" t="s">
        <v>258</v>
      </c>
      <c r="KOX426" s="84" t="s">
        <v>258</v>
      </c>
      <c r="KOY426" s="84" t="s">
        <v>258</v>
      </c>
      <c r="KOZ426" s="84" t="s">
        <v>258</v>
      </c>
      <c r="KPA426" s="84" t="s">
        <v>258</v>
      </c>
      <c r="KPB426" s="84" t="s">
        <v>258</v>
      </c>
      <c r="KPC426" s="84" t="s">
        <v>258</v>
      </c>
      <c r="KPD426" s="84" t="s">
        <v>258</v>
      </c>
      <c r="KPE426" s="84" t="s">
        <v>258</v>
      </c>
      <c r="KPF426" s="84" t="s">
        <v>258</v>
      </c>
      <c r="KPG426" s="84" t="s">
        <v>258</v>
      </c>
      <c r="KPH426" s="84" t="s">
        <v>258</v>
      </c>
      <c r="KPI426" s="84" t="s">
        <v>258</v>
      </c>
      <c r="KPJ426" s="84" t="s">
        <v>258</v>
      </c>
      <c r="KPK426" s="84" t="s">
        <v>258</v>
      </c>
      <c r="KPL426" s="84" t="s">
        <v>258</v>
      </c>
      <c r="KPM426" s="84" t="s">
        <v>258</v>
      </c>
      <c r="KPN426" s="84" t="s">
        <v>258</v>
      </c>
      <c r="KPO426" s="84" t="s">
        <v>258</v>
      </c>
      <c r="KPP426" s="84" t="s">
        <v>258</v>
      </c>
      <c r="KPQ426" s="84" t="s">
        <v>258</v>
      </c>
      <c r="KPR426" s="84" t="s">
        <v>258</v>
      </c>
      <c r="KPS426" s="84" t="s">
        <v>258</v>
      </c>
      <c r="KPT426" s="84" t="s">
        <v>258</v>
      </c>
      <c r="KPU426" s="84" t="s">
        <v>258</v>
      </c>
      <c r="KPV426" s="84" t="s">
        <v>258</v>
      </c>
      <c r="KPW426" s="84" t="s">
        <v>258</v>
      </c>
      <c r="KPX426" s="84" t="s">
        <v>258</v>
      </c>
      <c r="KPY426" s="84" t="s">
        <v>258</v>
      </c>
      <c r="KPZ426" s="84" t="s">
        <v>258</v>
      </c>
      <c r="KQA426" s="84" t="s">
        <v>258</v>
      </c>
      <c r="KQB426" s="84" t="s">
        <v>258</v>
      </c>
      <c r="KQC426" s="84" t="s">
        <v>258</v>
      </c>
      <c r="KQD426" s="84" t="s">
        <v>258</v>
      </c>
      <c r="KQE426" s="84" t="s">
        <v>258</v>
      </c>
      <c r="KQF426" s="84" t="s">
        <v>258</v>
      </c>
      <c r="KQG426" s="84" t="s">
        <v>258</v>
      </c>
      <c r="KQH426" s="84" t="s">
        <v>258</v>
      </c>
      <c r="KQI426" s="84" t="s">
        <v>258</v>
      </c>
      <c r="KQJ426" s="84" t="s">
        <v>258</v>
      </c>
      <c r="KQK426" s="84" t="s">
        <v>258</v>
      </c>
      <c r="KQL426" s="84" t="s">
        <v>258</v>
      </c>
      <c r="KQM426" s="84" t="s">
        <v>258</v>
      </c>
      <c r="KQN426" s="84" t="s">
        <v>258</v>
      </c>
      <c r="KQO426" s="84" t="s">
        <v>258</v>
      </c>
      <c r="KQP426" s="84" t="s">
        <v>258</v>
      </c>
      <c r="KQQ426" s="84" t="s">
        <v>258</v>
      </c>
      <c r="KQR426" s="84" t="s">
        <v>258</v>
      </c>
      <c r="KQS426" s="84" t="s">
        <v>258</v>
      </c>
      <c r="KQT426" s="84" t="s">
        <v>258</v>
      </c>
      <c r="KQU426" s="84" t="s">
        <v>258</v>
      </c>
      <c r="KQV426" s="84" t="s">
        <v>258</v>
      </c>
      <c r="KQW426" s="84" t="s">
        <v>258</v>
      </c>
      <c r="KQX426" s="84" t="s">
        <v>258</v>
      </c>
      <c r="KQY426" s="84" t="s">
        <v>258</v>
      </c>
      <c r="KQZ426" s="84" t="s">
        <v>258</v>
      </c>
      <c r="KRA426" s="84" t="s">
        <v>258</v>
      </c>
      <c r="KRB426" s="84" t="s">
        <v>258</v>
      </c>
      <c r="KRC426" s="84" t="s">
        <v>258</v>
      </c>
      <c r="KRD426" s="84" t="s">
        <v>258</v>
      </c>
      <c r="KRE426" s="84" t="s">
        <v>258</v>
      </c>
      <c r="KRF426" s="84" t="s">
        <v>258</v>
      </c>
      <c r="KRG426" s="84" t="s">
        <v>258</v>
      </c>
      <c r="KRH426" s="84" t="s">
        <v>258</v>
      </c>
      <c r="KRI426" s="84" t="s">
        <v>258</v>
      </c>
      <c r="KRJ426" s="84" t="s">
        <v>258</v>
      </c>
      <c r="KRK426" s="84" t="s">
        <v>258</v>
      </c>
      <c r="KRL426" s="84" t="s">
        <v>258</v>
      </c>
      <c r="KRM426" s="84" t="s">
        <v>258</v>
      </c>
      <c r="KRN426" s="84" t="s">
        <v>258</v>
      </c>
      <c r="KRO426" s="84" t="s">
        <v>258</v>
      </c>
      <c r="KRP426" s="84" t="s">
        <v>258</v>
      </c>
      <c r="KRQ426" s="84" t="s">
        <v>258</v>
      </c>
      <c r="KRR426" s="84" t="s">
        <v>258</v>
      </c>
      <c r="KRS426" s="84" t="s">
        <v>258</v>
      </c>
      <c r="KRT426" s="84" t="s">
        <v>258</v>
      </c>
      <c r="KRU426" s="84" t="s">
        <v>258</v>
      </c>
      <c r="KRV426" s="84" t="s">
        <v>258</v>
      </c>
      <c r="KRW426" s="84" t="s">
        <v>258</v>
      </c>
      <c r="KRX426" s="84" t="s">
        <v>258</v>
      </c>
      <c r="KRY426" s="84" t="s">
        <v>258</v>
      </c>
      <c r="KRZ426" s="84" t="s">
        <v>258</v>
      </c>
      <c r="KSA426" s="84" t="s">
        <v>258</v>
      </c>
      <c r="KSB426" s="84" t="s">
        <v>258</v>
      </c>
      <c r="KSC426" s="84" t="s">
        <v>258</v>
      </c>
      <c r="KSD426" s="84" t="s">
        <v>258</v>
      </c>
      <c r="KSE426" s="84" t="s">
        <v>258</v>
      </c>
      <c r="KSF426" s="84" t="s">
        <v>258</v>
      </c>
      <c r="KSG426" s="84" t="s">
        <v>258</v>
      </c>
      <c r="KSH426" s="84" t="s">
        <v>258</v>
      </c>
      <c r="KSI426" s="84" t="s">
        <v>258</v>
      </c>
      <c r="KSJ426" s="84" t="s">
        <v>258</v>
      </c>
      <c r="KSK426" s="84" t="s">
        <v>258</v>
      </c>
      <c r="KSL426" s="84" t="s">
        <v>258</v>
      </c>
      <c r="KSM426" s="84" t="s">
        <v>258</v>
      </c>
      <c r="KSN426" s="84" t="s">
        <v>258</v>
      </c>
      <c r="KSO426" s="84" t="s">
        <v>258</v>
      </c>
      <c r="KSP426" s="84" t="s">
        <v>258</v>
      </c>
      <c r="KSQ426" s="84" t="s">
        <v>258</v>
      </c>
      <c r="KSR426" s="84" t="s">
        <v>258</v>
      </c>
      <c r="KSS426" s="84" t="s">
        <v>258</v>
      </c>
      <c r="KST426" s="84" t="s">
        <v>258</v>
      </c>
      <c r="KSU426" s="84" t="s">
        <v>258</v>
      </c>
      <c r="KSV426" s="84" t="s">
        <v>258</v>
      </c>
      <c r="KSW426" s="84" t="s">
        <v>258</v>
      </c>
      <c r="KSX426" s="84" t="s">
        <v>258</v>
      </c>
      <c r="KSY426" s="84" t="s">
        <v>258</v>
      </c>
      <c r="KSZ426" s="84" t="s">
        <v>258</v>
      </c>
      <c r="KTA426" s="84" t="s">
        <v>258</v>
      </c>
      <c r="KTB426" s="84" t="s">
        <v>258</v>
      </c>
      <c r="KTC426" s="84" t="s">
        <v>258</v>
      </c>
      <c r="KTD426" s="84" t="s">
        <v>258</v>
      </c>
      <c r="KTE426" s="84" t="s">
        <v>258</v>
      </c>
      <c r="KTF426" s="84" t="s">
        <v>258</v>
      </c>
      <c r="KTG426" s="84" t="s">
        <v>258</v>
      </c>
      <c r="KTH426" s="84" t="s">
        <v>258</v>
      </c>
      <c r="KTI426" s="84" t="s">
        <v>258</v>
      </c>
      <c r="KTJ426" s="84" t="s">
        <v>258</v>
      </c>
      <c r="KTK426" s="84" t="s">
        <v>258</v>
      </c>
      <c r="KTL426" s="84" t="s">
        <v>258</v>
      </c>
      <c r="KTM426" s="84" t="s">
        <v>258</v>
      </c>
      <c r="KTN426" s="84" t="s">
        <v>258</v>
      </c>
      <c r="KTO426" s="84" t="s">
        <v>258</v>
      </c>
      <c r="KTP426" s="84" t="s">
        <v>258</v>
      </c>
      <c r="KTQ426" s="84" t="s">
        <v>258</v>
      </c>
      <c r="KTR426" s="84" t="s">
        <v>258</v>
      </c>
      <c r="KTS426" s="84" t="s">
        <v>258</v>
      </c>
      <c r="KTT426" s="84" t="s">
        <v>258</v>
      </c>
      <c r="KTU426" s="84" t="s">
        <v>258</v>
      </c>
      <c r="KTV426" s="84" t="s">
        <v>258</v>
      </c>
      <c r="KTW426" s="84" t="s">
        <v>258</v>
      </c>
      <c r="KTX426" s="84" t="s">
        <v>258</v>
      </c>
      <c r="KTY426" s="84" t="s">
        <v>258</v>
      </c>
      <c r="KTZ426" s="84" t="s">
        <v>258</v>
      </c>
      <c r="KUA426" s="84" t="s">
        <v>258</v>
      </c>
      <c r="KUB426" s="84" t="s">
        <v>258</v>
      </c>
      <c r="KUC426" s="84" t="s">
        <v>258</v>
      </c>
      <c r="KUD426" s="84" t="s">
        <v>258</v>
      </c>
      <c r="KUE426" s="84" t="s">
        <v>258</v>
      </c>
      <c r="KUF426" s="84" t="s">
        <v>258</v>
      </c>
      <c r="KUG426" s="84" t="s">
        <v>258</v>
      </c>
      <c r="KUH426" s="84" t="s">
        <v>258</v>
      </c>
      <c r="KUI426" s="84" t="s">
        <v>258</v>
      </c>
      <c r="KUJ426" s="84" t="s">
        <v>258</v>
      </c>
      <c r="KUK426" s="84" t="s">
        <v>258</v>
      </c>
      <c r="KUL426" s="84" t="s">
        <v>258</v>
      </c>
      <c r="KUM426" s="84" t="s">
        <v>258</v>
      </c>
      <c r="KUN426" s="84" t="s">
        <v>258</v>
      </c>
      <c r="KUO426" s="84" t="s">
        <v>258</v>
      </c>
      <c r="KUP426" s="84" t="s">
        <v>258</v>
      </c>
      <c r="KUQ426" s="84" t="s">
        <v>258</v>
      </c>
      <c r="KUR426" s="84" t="s">
        <v>258</v>
      </c>
      <c r="KUS426" s="84" t="s">
        <v>258</v>
      </c>
      <c r="KUT426" s="84" t="s">
        <v>258</v>
      </c>
      <c r="KUU426" s="84" t="s">
        <v>258</v>
      </c>
      <c r="KUV426" s="84" t="s">
        <v>258</v>
      </c>
      <c r="KUW426" s="84" t="s">
        <v>258</v>
      </c>
      <c r="KUX426" s="84" t="s">
        <v>258</v>
      </c>
      <c r="KUY426" s="84" t="s">
        <v>258</v>
      </c>
      <c r="KUZ426" s="84" t="s">
        <v>258</v>
      </c>
      <c r="KVA426" s="84" t="s">
        <v>258</v>
      </c>
      <c r="KVB426" s="84" t="s">
        <v>258</v>
      </c>
      <c r="KVC426" s="84" t="s">
        <v>258</v>
      </c>
      <c r="KVD426" s="84" t="s">
        <v>258</v>
      </c>
      <c r="KVE426" s="84" t="s">
        <v>258</v>
      </c>
      <c r="KVF426" s="84" t="s">
        <v>258</v>
      </c>
      <c r="KVG426" s="84" t="s">
        <v>258</v>
      </c>
      <c r="KVH426" s="84" t="s">
        <v>258</v>
      </c>
      <c r="KVI426" s="84" t="s">
        <v>258</v>
      </c>
      <c r="KVJ426" s="84" t="s">
        <v>258</v>
      </c>
      <c r="KVK426" s="84" t="s">
        <v>258</v>
      </c>
      <c r="KVL426" s="84" t="s">
        <v>258</v>
      </c>
      <c r="KVM426" s="84" t="s">
        <v>258</v>
      </c>
      <c r="KVN426" s="84" t="s">
        <v>258</v>
      </c>
      <c r="KVO426" s="84" t="s">
        <v>258</v>
      </c>
      <c r="KVP426" s="84" t="s">
        <v>258</v>
      </c>
      <c r="KVQ426" s="84" t="s">
        <v>258</v>
      </c>
      <c r="KVR426" s="84" t="s">
        <v>258</v>
      </c>
      <c r="KVS426" s="84" t="s">
        <v>258</v>
      </c>
      <c r="KVT426" s="84" t="s">
        <v>258</v>
      </c>
      <c r="KVU426" s="84" t="s">
        <v>258</v>
      </c>
      <c r="KVV426" s="84" t="s">
        <v>258</v>
      </c>
      <c r="KVW426" s="84" t="s">
        <v>258</v>
      </c>
      <c r="KVX426" s="84" t="s">
        <v>258</v>
      </c>
      <c r="KVY426" s="84" t="s">
        <v>258</v>
      </c>
      <c r="KVZ426" s="84" t="s">
        <v>258</v>
      </c>
      <c r="KWA426" s="84" t="s">
        <v>258</v>
      </c>
      <c r="KWB426" s="84" t="s">
        <v>258</v>
      </c>
      <c r="KWC426" s="84" t="s">
        <v>258</v>
      </c>
      <c r="KWD426" s="84" t="s">
        <v>258</v>
      </c>
      <c r="KWE426" s="84" t="s">
        <v>258</v>
      </c>
      <c r="KWF426" s="84" t="s">
        <v>258</v>
      </c>
      <c r="KWG426" s="84" t="s">
        <v>258</v>
      </c>
      <c r="KWH426" s="84" t="s">
        <v>258</v>
      </c>
      <c r="KWI426" s="84" t="s">
        <v>258</v>
      </c>
      <c r="KWJ426" s="84" t="s">
        <v>258</v>
      </c>
      <c r="KWK426" s="84" t="s">
        <v>258</v>
      </c>
      <c r="KWL426" s="84" t="s">
        <v>258</v>
      </c>
      <c r="KWM426" s="84" t="s">
        <v>258</v>
      </c>
      <c r="KWN426" s="84" t="s">
        <v>258</v>
      </c>
      <c r="KWO426" s="84" t="s">
        <v>258</v>
      </c>
      <c r="KWP426" s="84" t="s">
        <v>258</v>
      </c>
      <c r="KWQ426" s="84" t="s">
        <v>258</v>
      </c>
      <c r="KWR426" s="84" t="s">
        <v>258</v>
      </c>
      <c r="KWS426" s="84" t="s">
        <v>258</v>
      </c>
      <c r="KWT426" s="84" t="s">
        <v>258</v>
      </c>
      <c r="KWU426" s="84" t="s">
        <v>258</v>
      </c>
      <c r="KWV426" s="84" t="s">
        <v>258</v>
      </c>
      <c r="KWW426" s="84" t="s">
        <v>258</v>
      </c>
      <c r="KWX426" s="84" t="s">
        <v>258</v>
      </c>
      <c r="KWY426" s="84" t="s">
        <v>258</v>
      </c>
      <c r="KWZ426" s="84" t="s">
        <v>258</v>
      </c>
      <c r="KXA426" s="84" t="s">
        <v>258</v>
      </c>
      <c r="KXB426" s="84" t="s">
        <v>258</v>
      </c>
      <c r="KXC426" s="84" t="s">
        <v>258</v>
      </c>
      <c r="KXD426" s="84" t="s">
        <v>258</v>
      </c>
      <c r="KXE426" s="84" t="s">
        <v>258</v>
      </c>
      <c r="KXF426" s="84" t="s">
        <v>258</v>
      </c>
      <c r="KXG426" s="84" t="s">
        <v>258</v>
      </c>
      <c r="KXH426" s="84" t="s">
        <v>258</v>
      </c>
      <c r="KXI426" s="84" t="s">
        <v>258</v>
      </c>
      <c r="KXJ426" s="84" t="s">
        <v>258</v>
      </c>
      <c r="KXK426" s="84" t="s">
        <v>258</v>
      </c>
      <c r="KXL426" s="84" t="s">
        <v>258</v>
      </c>
      <c r="KXM426" s="84" t="s">
        <v>258</v>
      </c>
      <c r="KXN426" s="84" t="s">
        <v>258</v>
      </c>
      <c r="KXO426" s="84" t="s">
        <v>258</v>
      </c>
      <c r="KXP426" s="84" t="s">
        <v>258</v>
      </c>
      <c r="KXQ426" s="84" t="s">
        <v>258</v>
      </c>
      <c r="KXR426" s="84" t="s">
        <v>258</v>
      </c>
      <c r="KXS426" s="84" t="s">
        <v>258</v>
      </c>
      <c r="KXT426" s="84" t="s">
        <v>258</v>
      </c>
      <c r="KXU426" s="84" t="s">
        <v>258</v>
      </c>
      <c r="KXV426" s="84" t="s">
        <v>258</v>
      </c>
      <c r="KXW426" s="84" t="s">
        <v>258</v>
      </c>
      <c r="KXX426" s="84" t="s">
        <v>258</v>
      </c>
      <c r="KXY426" s="84" t="s">
        <v>258</v>
      </c>
      <c r="KXZ426" s="84" t="s">
        <v>258</v>
      </c>
      <c r="KYA426" s="84" t="s">
        <v>258</v>
      </c>
      <c r="KYB426" s="84" t="s">
        <v>258</v>
      </c>
      <c r="KYC426" s="84" t="s">
        <v>258</v>
      </c>
      <c r="KYD426" s="84" t="s">
        <v>258</v>
      </c>
      <c r="KYE426" s="84" t="s">
        <v>258</v>
      </c>
      <c r="KYF426" s="84" t="s">
        <v>258</v>
      </c>
      <c r="KYG426" s="84" t="s">
        <v>258</v>
      </c>
      <c r="KYH426" s="84" t="s">
        <v>258</v>
      </c>
      <c r="KYI426" s="84" t="s">
        <v>258</v>
      </c>
      <c r="KYJ426" s="84" t="s">
        <v>258</v>
      </c>
      <c r="KYK426" s="84" t="s">
        <v>258</v>
      </c>
      <c r="KYL426" s="84" t="s">
        <v>258</v>
      </c>
      <c r="KYM426" s="84" t="s">
        <v>258</v>
      </c>
      <c r="KYN426" s="84" t="s">
        <v>258</v>
      </c>
      <c r="KYO426" s="84" t="s">
        <v>258</v>
      </c>
      <c r="KYP426" s="84" t="s">
        <v>258</v>
      </c>
      <c r="KYQ426" s="84" t="s">
        <v>258</v>
      </c>
      <c r="KYR426" s="84" t="s">
        <v>258</v>
      </c>
      <c r="KYS426" s="84" t="s">
        <v>258</v>
      </c>
      <c r="KYT426" s="84" t="s">
        <v>258</v>
      </c>
      <c r="KYU426" s="84" t="s">
        <v>258</v>
      </c>
      <c r="KYV426" s="84" t="s">
        <v>258</v>
      </c>
      <c r="KYW426" s="84" t="s">
        <v>258</v>
      </c>
      <c r="KYX426" s="84" t="s">
        <v>258</v>
      </c>
      <c r="KYY426" s="84" t="s">
        <v>258</v>
      </c>
      <c r="KYZ426" s="84" t="s">
        <v>258</v>
      </c>
      <c r="KZA426" s="84" t="s">
        <v>258</v>
      </c>
      <c r="KZB426" s="84" t="s">
        <v>258</v>
      </c>
      <c r="KZC426" s="84" t="s">
        <v>258</v>
      </c>
      <c r="KZD426" s="84" t="s">
        <v>258</v>
      </c>
      <c r="KZE426" s="84" t="s">
        <v>258</v>
      </c>
      <c r="KZF426" s="84" t="s">
        <v>258</v>
      </c>
      <c r="KZG426" s="84" t="s">
        <v>258</v>
      </c>
      <c r="KZH426" s="84" t="s">
        <v>258</v>
      </c>
      <c r="KZI426" s="84" t="s">
        <v>258</v>
      </c>
      <c r="KZJ426" s="84" t="s">
        <v>258</v>
      </c>
      <c r="KZK426" s="84" t="s">
        <v>258</v>
      </c>
      <c r="KZL426" s="84" t="s">
        <v>258</v>
      </c>
      <c r="KZM426" s="84" t="s">
        <v>258</v>
      </c>
      <c r="KZN426" s="84" t="s">
        <v>258</v>
      </c>
      <c r="KZO426" s="84" t="s">
        <v>258</v>
      </c>
      <c r="KZP426" s="84" t="s">
        <v>258</v>
      </c>
      <c r="KZQ426" s="84" t="s">
        <v>258</v>
      </c>
      <c r="KZR426" s="84" t="s">
        <v>258</v>
      </c>
      <c r="KZS426" s="84" t="s">
        <v>258</v>
      </c>
      <c r="KZT426" s="84" t="s">
        <v>258</v>
      </c>
      <c r="KZU426" s="84" t="s">
        <v>258</v>
      </c>
      <c r="KZV426" s="84" t="s">
        <v>258</v>
      </c>
      <c r="KZW426" s="84" t="s">
        <v>258</v>
      </c>
      <c r="KZX426" s="84" t="s">
        <v>258</v>
      </c>
      <c r="KZY426" s="84" t="s">
        <v>258</v>
      </c>
      <c r="KZZ426" s="84" t="s">
        <v>258</v>
      </c>
      <c r="LAA426" s="84" t="s">
        <v>258</v>
      </c>
      <c r="LAB426" s="84" t="s">
        <v>258</v>
      </c>
      <c r="LAC426" s="84" t="s">
        <v>258</v>
      </c>
      <c r="LAD426" s="84" t="s">
        <v>258</v>
      </c>
      <c r="LAE426" s="84" t="s">
        <v>258</v>
      </c>
      <c r="LAF426" s="84" t="s">
        <v>258</v>
      </c>
      <c r="LAG426" s="84" t="s">
        <v>258</v>
      </c>
      <c r="LAH426" s="84" t="s">
        <v>258</v>
      </c>
      <c r="LAI426" s="84" t="s">
        <v>258</v>
      </c>
      <c r="LAJ426" s="84" t="s">
        <v>258</v>
      </c>
      <c r="LAK426" s="84" t="s">
        <v>258</v>
      </c>
      <c r="LAL426" s="84" t="s">
        <v>258</v>
      </c>
      <c r="LAM426" s="84" t="s">
        <v>258</v>
      </c>
      <c r="LAN426" s="84" t="s">
        <v>258</v>
      </c>
      <c r="LAO426" s="84" t="s">
        <v>258</v>
      </c>
      <c r="LAP426" s="84" t="s">
        <v>258</v>
      </c>
      <c r="LAQ426" s="84" t="s">
        <v>258</v>
      </c>
      <c r="LAR426" s="84" t="s">
        <v>258</v>
      </c>
      <c r="LAS426" s="84" t="s">
        <v>258</v>
      </c>
      <c r="LAT426" s="84" t="s">
        <v>258</v>
      </c>
      <c r="LAU426" s="84" t="s">
        <v>258</v>
      </c>
      <c r="LAV426" s="84" t="s">
        <v>258</v>
      </c>
      <c r="LAW426" s="84" t="s">
        <v>258</v>
      </c>
      <c r="LAX426" s="84" t="s">
        <v>258</v>
      </c>
      <c r="LAY426" s="84" t="s">
        <v>258</v>
      </c>
      <c r="LAZ426" s="84" t="s">
        <v>258</v>
      </c>
      <c r="LBA426" s="84" t="s">
        <v>258</v>
      </c>
      <c r="LBB426" s="84" t="s">
        <v>258</v>
      </c>
      <c r="LBC426" s="84" t="s">
        <v>258</v>
      </c>
      <c r="LBD426" s="84" t="s">
        <v>258</v>
      </c>
      <c r="LBE426" s="84" t="s">
        <v>258</v>
      </c>
      <c r="LBF426" s="84" t="s">
        <v>258</v>
      </c>
      <c r="LBG426" s="84" t="s">
        <v>258</v>
      </c>
      <c r="LBH426" s="84" t="s">
        <v>258</v>
      </c>
      <c r="LBI426" s="84" t="s">
        <v>258</v>
      </c>
      <c r="LBJ426" s="84" t="s">
        <v>258</v>
      </c>
      <c r="LBK426" s="84" t="s">
        <v>258</v>
      </c>
      <c r="LBL426" s="84" t="s">
        <v>258</v>
      </c>
      <c r="LBM426" s="84" t="s">
        <v>258</v>
      </c>
      <c r="LBN426" s="84" t="s">
        <v>258</v>
      </c>
      <c r="LBO426" s="84" t="s">
        <v>258</v>
      </c>
      <c r="LBP426" s="84" t="s">
        <v>258</v>
      </c>
      <c r="LBQ426" s="84" t="s">
        <v>258</v>
      </c>
      <c r="LBR426" s="84" t="s">
        <v>258</v>
      </c>
      <c r="LBS426" s="84" t="s">
        <v>258</v>
      </c>
      <c r="LBT426" s="84" t="s">
        <v>258</v>
      </c>
      <c r="LBU426" s="84" t="s">
        <v>258</v>
      </c>
      <c r="LBV426" s="84" t="s">
        <v>258</v>
      </c>
      <c r="LBW426" s="84" t="s">
        <v>258</v>
      </c>
      <c r="LBX426" s="84" t="s">
        <v>258</v>
      </c>
      <c r="LBY426" s="84" t="s">
        <v>258</v>
      </c>
      <c r="LBZ426" s="84" t="s">
        <v>258</v>
      </c>
      <c r="LCA426" s="84" t="s">
        <v>258</v>
      </c>
      <c r="LCB426" s="84" t="s">
        <v>258</v>
      </c>
      <c r="LCC426" s="84" t="s">
        <v>258</v>
      </c>
      <c r="LCD426" s="84" t="s">
        <v>258</v>
      </c>
      <c r="LCE426" s="84" t="s">
        <v>258</v>
      </c>
      <c r="LCF426" s="84" t="s">
        <v>258</v>
      </c>
      <c r="LCG426" s="84" t="s">
        <v>258</v>
      </c>
      <c r="LCH426" s="84" t="s">
        <v>258</v>
      </c>
      <c r="LCI426" s="84" t="s">
        <v>258</v>
      </c>
      <c r="LCJ426" s="84" t="s">
        <v>258</v>
      </c>
      <c r="LCK426" s="84" t="s">
        <v>258</v>
      </c>
      <c r="LCL426" s="84" t="s">
        <v>258</v>
      </c>
      <c r="LCM426" s="84" t="s">
        <v>258</v>
      </c>
      <c r="LCN426" s="84" t="s">
        <v>258</v>
      </c>
      <c r="LCO426" s="84" t="s">
        <v>258</v>
      </c>
      <c r="LCP426" s="84" t="s">
        <v>258</v>
      </c>
      <c r="LCQ426" s="84" t="s">
        <v>258</v>
      </c>
      <c r="LCR426" s="84" t="s">
        <v>258</v>
      </c>
      <c r="LCS426" s="84" t="s">
        <v>258</v>
      </c>
      <c r="LCT426" s="84" t="s">
        <v>258</v>
      </c>
      <c r="LCU426" s="84" t="s">
        <v>258</v>
      </c>
      <c r="LCV426" s="84" t="s">
        <v>258</v>
      </c>
      <c r="LCW426" s="84" t="s">
        <v>258</v>
      </c>
      <c r="LCX426" s="84" t="s">
        <v>258</v>
      </c>
      <c r="LCY426" s="84" t="s">
        <v>258</v>
      </c>
      <c r="LCZ426" s="84" t="s">
        <v>258</v>
      </c>
      <c r="LDA426" s="84" t="s">
        <v>258</v>
      </c>
      <c r="LDB426" s="84" t="s">
        <v>258</v>
      </c>
      <c r="LDC426" s="84" t="s">
        <v>258</v>
      </c>
      <c r="LDD426" s="84" t="s">
        <v>258</v>
      </c>
      <c r="LDE426" s="84" t="s">
        <v>258</v>
      </c>
      <c r="LDF426" s="84" t="s">
        <v>258</v>
      </c>
      <c r="LDG426" s="84" t="s">
        <v>258</v>
      </c>
      <c r="LDH426" s="84" t="s">
        <v>258</v>
      </c>
      <c r="LDI426" s="84" t="s">
        <v>258</v>
      </c>
      <c r="LDJ426" s="84" t="s">
        <v>258</v>
      </c>
      <c r="LDK426" s="84" t="s">
        <v>258</v>
      </c>
      <c r="LDL426" s="84" t="s">
        <v>258</v>
      </c>
      <c r="LDM426" s="84" t="s">
        <v>258</v>
      </c>
      <c r="LDN426" s="84" t="s">
        <v>258</v>
      </c>
      <c r="LDO426" s="84" t="s">
        <v>258</v>
      </c>
      <c r="LDP426" s="84" t="s">
        <v>258</v>
      </c>
      <c r="LDQ426" s="84" t="s">
        <v>258</v>
      </c>
      <c r="LDR426" s="84" t="s">
        <v>258</v>
      </c>
      <c r="LDS426" s="84" t="s">
        <v>258</v>
      </c>
      <c r="LDT426" s="84" t="s">
        <v>258</v>
      </c>
      <c r="LDU426" s="84" t="s">
        <v>258</v>
      </c>
      <c r="LDV426" s="84" t="s">
        <v>258</v>
      </c>
      <c r="LDW426" s="84" t="s">
        <v>258</v>
      </c>
      <c r="LDX426" s="84" t="s">
        <v>258</v>
      </c>
      <c r="LDY426" s="84" t="s">
        <v>258</v>
      </c>
      <c r="LDZ426" s="84" t="s">
        <v>258</v>
      </c>
      <c r="LEA426" s="84" t="s">
        <v>258</v>
      </c>
      <c r="LEB426" s="84" t="s">
        <v>258</v>
      </c>
      <c r="LEC426" s="84" t="s">
        <v>258</v>
      </c>
      <c r="LED426" s="84" t="s">
        <v>258</v>
      </c>
      <c r="LEE426" s="84" t="s">
        <v>258</v>
      </c>
      <c r="LEF426" s="84" t="s">
        <v>258</v>
      </c>
      <c r="LEG426" s="84" t="s">
        <v>258</v>
      </c>
      <c r="LEH426" s="84" t="s">
        <v>258</v>
      </c>
      <c r="LEI426" s="84" t="s">
        <v>258</v>
      </c>
      <c r="LEJ426" s="84" t="s">
        <v>258</v>
      </c>
      <c r="LEK426" s="84" t="s">
        <v>258</v>
      </c>
      <c r="LEL426" s="84" t="s">
        <v>258</v>
      </c>
      <c r="LEM426" s="84" t="s">
        <v>258</v>
      </c>
      <c r="LEN426" s="84" t="s">
        <v>258</v>
      </c>
      <c r="LEO426" s="84" t="s">
        <v>258</v>
      </c>
      <c r="LEP426" s="84" t="s">
        <v>258</v>
      </c>
      <c r="LEQ426" s="84" t="s">
        <v>258</v>
      </c>
      <c r="LER426" s="84" t="s">
        <v>258</v>
      </c>
      <c r="LES426" s="84" t="s">
        <v>258</v>
      </c>
      <c r="LET426" s="84" t="s">
        <v>258</v>
      </c>
      <c r="LEU426" s="84" t="s">
        <v>258</v>
      </c>
      <c r="LEV426" s="84" t="s">
        <v>258</v>
      </c>
      <c r="LEW426" s="84" t="s">
        <v>258</v>
      </c>
      <c r="LEX426" s="84" t="s">
        <v>258</v>
      </c>
      <c r="LEY426" s="84" t="s">
        <v>258</v>
      </c>
      <c r="LEZ426" s="84" t="s">
        <v>258</v>
      </c>
      <c r="LFA426" s="84" t="s">
        <v>258</v>
      </c>
      <c r="LFB426" s="84" t="s">
        <v>258</v>
      </c>
      <c r="LFC426" s="84" t="s">
        <v>258</v>
      </c>
      <c r="LFD426" s="84" t="s">
        <v>258</v>
      </c>
      <c r="LFE426" s="84" t="s">
        <v>258</v>
      </c>
      <c r="LFF426" s="84" t="s">
        <v>258</v>
      </c>
      <c r="LFG426" s="84" t="s">
        <v>258</v>
      </c>
      <c r="LFH426" s="84" t="s">
        <v>258</v>
      </c>
      <c r="LFI426" s="84" t="s">
        <v>258</v>
      </c>
      <c r="LFJ426" s="84" t="s">
        <v>258</v>
      </c>
      <c r="LFK426" s="84" t="s">
        <v>258</v>
      </c>
      <c r="LFL426" s="84" t="s">
        <v>258</v>
      </c>
      <c r="LFM426" s="84" t="s">
        <v>258</v>
      </c>
      <c r="LFN426" s="84" t="s">
        <v>258</v>
      </c>
      <c r="LFO426" s="84" t="s">
        <v>258</v>
      </c>
      <c r="LFP426" s="84" t="s">
        <v>258</v>
      </c>
      <c r="LFQ426" s="84" t="s">
        <v>258</v>
      </c>
      <c r="LFR426" s="84" t="s">
        <v>258</v>
      </c>
      <c r="LFS426" s="84" t="s">
        <v>258</v>
      </c>
      <c r="LFT426" s="84" t="s">
        <v>258</v>
      </c>
      <c r="LFU426" s="84" t="s">
        <v>258</v>
      </c>
      <c r="LFV426" s="84" t="s">
        <v>258</v>
      </c>
      <c r="LFW426" s="84" t="s">
        <v>258</v>
      </c>
      <c r="LFX426" s="84" t="s">
        <v>258</v>
      </c>
      <c r="LFY426" s="84" t="s">
        <v>258</v>
      </c>
      <c r="LFZ426" s="84" t="s">
        <v>258</v>
      </c>
      <c r="LGA426" s="84" t="s">
        <v>258</v>
      </c>
      <c r="LGB426" s="84" t="s">
        <v>258</v>
      </c>
      <c r="LGC426" s="84" t="s">
        <v>258</v>
      </c>
      <c r="LGD426" s="84" t="s">
        <v>258</v>
      </c>
      <c r="LGE426" s="84" t="s">
        <v>258</v>
      </c>
      <c r="LGF426" s="84" t="s">
        <v>258</v>
      </c>
      <c r="LGG426" s="84" t="s">
        <v>258</v>
      </c>
      <c r="LGH426" s="84" t="s">
        <v>258</v>
      </c>
      <c r="LGI426" s="84" t="s">
        <v>258</v>
      </c>
      <c r="LGJ426" s="84" t="s">
        <v>258</v>
      </c>
      <c r="LGK426" s="84" t="s">
        <v>258</v>
      </c>
      <c r="LGL426" s="84" t="s">
        <v>258</v>
      </c>
      <c r="LGM426" s="84" t="s">
        <v>258</v>
      </c>
      <c r="LGN426" s="84" t="s">
        <v>258</v>
      </c>
      <c r="LGO426" s="84" t="s">
        <v>258</v>
      </c>
      <c r="LGP426" s="84" t="s">
        <v>258</v>
      </c>
      <c r="LGQ426" s="84" t="s">
        <v>258</v>
      </c>
      <c r="LGR426" s="84" t="s">
        <v>258</v>
      </c>
      <c r="LGS426" s="84" t="s">
        <v>258</v>
      </c>
      <c r="LGT426" s="84" t="s">
        <v>258</v>
      </c>
      <c r="LGU426" s="84" t="s">
        <v>258</v>
      </c>
      <c r="LGV426" s="84" t="s">
        <v>258</v>
      </c>
      <c r="LGW426" s="84" t="s">
        <v>258</v>
      </c>
      <c r="LGX426" s="84" t="s">
        <v>258</v>
      </c>
      <c r="LGY426" s="84" t="s">
        <v>258</v>
      </c>
      <c r="LGZ426" s="84" t="s">
        <v>258</v>
      </c>
      <c r="LHA426" s="84" t="s">
        <v>258</v>
      </c>
      <c r="LHB426" s="84" t="s">
        <v>258</v>
      </c>
      <c r="LHC426" s="84" t="s">
        <v>258</v>
      </c>
      <c r="LHD426" s="84" t="s">
        <v>258</v>
      </c>
      <c r="LHE426" s="84" t="s">
        <v>258</v>
      </c>
      <c r="LHF426" s="84" t="s">
        <v>258</v>
      </c>
      <c r="LHG426" s="84" t="s">
        <v>258</v>
      </c>
      <c r="LHH426" s="84" t="s">
        <v>258</v>
      </c>
      <c r="LHI426" s="84" t="s">
        <v>258</v>
      </c>
      <c r="LHJ426" s="84" t="s">
        <v>258</v>
      </c>
      <c r="LHK426" s="84" t="s">
        <v>258</v>
      </c>
      <c r="LHL426" s="84" t="s">
        <v>258</v>
      </c>
      <c r="LHM426" s="84" t="s">
        <v>258</v>
      </c>
      <c r="LHN426" s="84" t="s">
        <v>258</v>
      </c>
      <c r="LHO426" s="84" t="s">
        <v>258</v>
      </c>
      <c r="LHP426" s="84" t="s">
        <v>258</v>
      </c>
      <c r="LHQ426" s="84" t="s">
        <v>258</v>
      </c>
      <c r="LHR426" s="84" t="s">
        <v>258</v>
      </c>
      <c r="LHS426" s="84" t="s">
        <v>258</v>
      </c>
      <c r="LHT426" s="84" t="s">
        <v>258</v>
      </c>
      <c r="LHU426" s="84" t="s">
        <v>258</v>
      </c>
      <c r="LHV426" s="84" t="s">
        <v>258</v>
      </c>
      <c r="LHW426" s="84" t="s">
        <v>258</v>
      </c>
      <c r="LHX426" s="84" t="s">
        <v>258</v>
      </c>
      <c r="LHY426" s="84" t="s">
        <v>258</v>
      </c>
      <c r="LHZ426" s="84" t="s">
        <v>258</v>
      </c>
      <c r="LIA426" s="84" t="s">
        <v>258</v>
      </c>
      <c r="LIB426" s="84" t="s">
        <v>258</v>
      </c>
      <c r="LIC426" s="84" t="s">
        <v>258</v>
      </c>
      <c r="LID426" s="84" t="s">
        <v>258</v>
      </c>
      <c r="LIE426" s="84" t="s">
        <v>258</v>
      </c>
      <c r="LIF426" s="84" t="s">
        <v>258</v>
      </c>
      <c r="LIG426" s="84" t="s">
        <v>258</v>
      </c>
      <c r="LIH426" s="84" t="s">
        <v>258</v>
      </c>
      <c r="LII426" s="84" t="s">
        <v>258</v>
      </c>
      <c r="LIJ426" s="84" t="s">
        <v>258</v>
      </c>
      <c r="LIK426" s="84" t="s">
        <v>258</v>
      </c>
      <c r="LIL426" s="84" t="s">
        <v>258</v>
      </c>
      <c r="LIM426" s="84" t="s">
        <v>258</v>
      </c>
      <c r="LIN426" s="84" t="s">
        <v>258</v>
      </c>
      <c r="LIO426" s="84" t="s">
        <v>258</v>
      </c>
      <c r="LIP426" s="84" t="s">
        <v>258</v>
      </c>
      <c r="LIQ426" s="84" t="s">
        <v>258</v>
      </c>
      <c r="LIR426" s="84" t="s">
        <v>258</v>
      </c>
      <c r="LIS426" s="84" t="s">
        <v>258</v>
      </c>
      <c r="LIT426" s="84" t="s">
        <v>258</v>
      </c>
      <c r="LIU426" s="84" t="s">
        <v>258</v>
      </c>
      <c r="LIV426" s="84" t="s">
        <v>258</v>
      </c>
      <c r="LIW426" s="84" t="s">
        <v>258</v>
      </c>
      <c r="LIX426" s="84" t="s">
        <v>258</v>
      </c>
      <c r="LIY426" s="84" t="s">
        <v>258</v>
      </c>
      <c r="LIZ426" s="84" t="s">
        <v>258</v>
      </c>
      <c r="LJA426" s="84" t="s">
        <v>258</v>
      </c>
      <c r="LJB426" s="84" t="s">
        <v>258</v>
      </c>
      <c r="LJC426" s="84" t="s">
        <v>258</v>
      </c>
      <c r="LJD426" s="84" t="s">
        <v>258</v>
      </c>
      <c r="LJE426" s="84" t="s">
        <v>258</v>
      </c>
      <c r="LJF426" s="84" t="s">
        <v>258</v>
      </c>
      <c r="LJG426" s="84" t="s">
        <v>258</v>
      </c>
      <c r="LJH426" s="84" t="s">
        <v>258</v>
      </c>
      <c r="LJI426" s="84" t="s">
        <v>258</v>
      </c>
      <c r="LJJ426" s="84" t="s">
        <v>258</v>
      </c>
      <c r="LJK426" s="84" t="s">
        <v>258</v>
      </c>
      <c r="LJL426" s="84" t="s">
        <v>258</v>
      </c>
      <c r="LJM426" s="84" t="s">
        <v>258</v>
      </c>
      <c r="LJN426" s="84" t="s">
        <v>258</v>
      </c>
      <c r="LJO426" s="84" t="s">
        <v>258</v>
      </c>
      <c r="LJP426" s="84" t="s">
        <v>258</v>
      </c>
      <c r="LJQ426" s="84" t="s">
        <v>258</v>
      </c>
      <c r="LJR426" s="84" t="s">
        <v>258</v>
      </c>
      <c r="LJS426" s="84" t="s">
        <v>258</v>
      </c>
      <c r="LJT426" s="84" t="s">
        <v>258</v>
      </c>
      <c r="LJU426" s="84" t="s">
        <v>258</v>
      </c>
      <c r="LJV426" s="84" t="s">
        <v>258</v>
      </c>
      <c r="LJW426" s="84" t="s">
        <v>258</v>
      </c>
      <c r="LJX426" s="84" t="s">
        <v>258</v>
      </c>
      <c r="LJY426" s="84" t="s">
        <v>258</v>
      </c>
      <c r="LJZ426" s="84" t="s">
        <v>258</v>
      </c>
      <c r="LKA426" s="84" t="s">
        <v>258</v>
      </c>
      <c r="LKB426" s="84" t="s">
        <v>258</v>
      </c>
      <c r="LKC426" s="84" t="s">
        <v>258</v>
      </c>
      <c r="LKD426" s="84" t="s">
        <v>258</v>
      </c>
      <c r="LKE426" s="84" t="s">
        <v>258</v>
      </c>
      <c r="LKF426" s="84" t="s">
        <v>258</v>
      </c>
      <c r="LKG426" s="84" t="s">
        <v>258</v>
      </c>
      <c r="LKH426" s="84" t="s">
        <v>258</v>
      </c>
      <c r="LKI426" s="84" t="s">
        <v>258</v>
      </c>
      <c r="LKJ426" s="84" t="s">
        <v>258</v>
      </c>
      <c r="LKK426" s="84" t="s">
        <v>258</v>
      </c>
      <c r="LKL426" s="84" t="s">
        <v>258</v>
      </c>
      <c r="LKM426" s="84" t="s">
        <v>258</v>
      </c>
      <c r="LKN426" s="84" t="s">
        <v>258</v>
      </c>
      <c r="LKO426" s="84" t="s">
        <v>258</v>
      </c>
      <c r="LKP426" s="84" t="s">
        <v>258</v>
      </c>
      <c r="LKQ426" s="84" t="s">
        <v>258</v>
      </c>
      <c r="LKR426" s="84" t="s">
        <v>258</v>
      </c>
      <c r="LKS426" s="84" t="s">
        <v>258</v>
      </c>
      <c r="LKT426" s="84" t="s">
        <v>258</v>
      </c>
      <c r="LKU426" s="84" t="s">
        <v>258</v>
      </c>
      <c r="LKV426" s="84" t="s">
        <v>258</v>
      </c>
      <c r="LKW426" s="84" t="s">
        <v>258</v>
      </c>
      <c r="LKX426" s="84" t="s">
        <v>258</v>
      </c>
      <c r="LKY426" s="84" t="s">
        <v>258</v>
      </c>
      <c r="LKZ426" s="84" t="s">
        <v>258</v>
      </c>
      <c r="LLA426" s="84" t="s">
        <v>258</v>
      </c>
      <c r="LLB426" s="84" t="s">
        <v>258</v>
      </c>
      <c r="LLC426" s="84" t="s">
        <v>258</v>
      </c>
      <c r="LLD426" s="84" t="s">
        <v>258</v>
      </c>
      <c r="LLE426" s="84" t="s">
        <v>258</v>
      </c>
      <c r="LLF426" s="84" t="s">
        <v>258</v>
      </c>
      <c r="LLG426" s="84" t="s">
        <v>258</v>
      </c>
      <c r="LLH426" s="84" t="s">
        <v>258</v>
      </c>
      <c r="LLI426" s="84" t="s">
        <v>258</v>
      </c>
      <c r="LLJ426" s="84" t="s">
        <v>258</v>
      </c>
      <c r="LLK426" s="84" t="s">
        <v>258</v>
      </c>
      <c r="LLL426" s="84" t="s">
        <v>258</v>
      </c>
      <c r="LLM426" s="84" t="s">
        <v>258</v>
      </c>
      <c r="LLN426" s="84" t="s">
        <v>258</v>
      </c>
      <c r="LLO426" s="84" t="s">
        <v>258</v>
      </c>
      <c r="LLP426" s="84" t="s">
        <v>258</v>
      </c>
      <c r="LLQ426" s="84" t="s">
        <v>258</v>
      </c>
      <c r="LLR426" s="84" t="s">
        <v>258</v>
      </c>
      <c r="LLS426" s="84" t="s">
        <v>258</v>
      </c>
      <c r="LLT426" s="84" t="s">
        <v>258</v>
      </c>
      <c r="LLU426" s="84" t="s">
        <v>258</v>
      </c>
      <c r="LLV426" s="84" t="s">
        <v>258</v>
      </c>
      <c r="LLW426" s="84" t="s">
        <v>258</v>
      </c>
      <c r="LLX426" s="84" t="s">
        <v>258</v>
      </c>
      <c r="LLY426" s="84" t="s">
        <v>258</v>
      </c>
      <c r="LLZ426" s="84" t="s">
        <v>258</v>
      </c>
      <c r="LMA426" s="84" t="s">
        <v>258</v>
      </c>
      <c r="LMB426" s="84" t="s">
        <v>258</v>
      </c>
      <c r="LMC426" s="84" t="s">
        <v>258</v>
      </c>
      <c r="LMD426" s="84" t="s">
        <v>258</v>
      </c>
      <c r="LME426" s="84" t="s">
        <v>258</v>
      </c>
      <c r="LMF426" s="84" t="s">
        <v>258</v>
      </c>
      <c r="LMG426" s="84" t="s">
        <v>258</v>
      </c>
      <c r="LMH426" s="84" t="s">
        <v>258</v>
      </c>
      <c r="LMI426" s="84" t="s">
        <v>258</v>
      </c>
      <c r="LMJ426" s="84" t="s">
        <v>258</v>
      </c>
      <c r="LMK426" s="84" t="s">
        <v>258</v>
      </c>
      <c r="LML426" s="84" t="s">
        <v>258</v>
      </c>
      <c r="LMM426" s="84" t="s">
        <v>258</v>
      </c>
      <c r="LMN426" s="84" t="s">
        <v>258</v>
      </c>
      <c r="LMO426" s="84" t="s">
        <v>258</v>
      </c>
      <c r="LMP426" s="84" t="s">
        <v>258</v>
      </c>
      <c r="LMQ426" s="84" t="s">
        <v>258</v>
      </c>
      <c r="LMR426" s="84" t="s">
        <v>258</v>
      </c>
      <c r="LMS426" s="84" t="s">
        <v>258</v>
      </c>
      <c r="LMT426" s="84" t="s">
        <v>258</v>
      </c>
      <c r="LMU426" s="84" t="s">
        <v>258</v>
      </c>
      <c r="LMV426" s="84" t="s">
        <v>258</v>
      </c>
      <c r="LMW426" s="84" t="s">
        <v>258</v>
      </c>
      <c r="LMX426" s="84" t="s">
        <v>258</v>
      </c>
      <c r="LMY426" s="84" t="s">
        <v>258</v>
      </c>
      <c r="LMZ426" s="84" t="s">
        <v>258</v>
      </c>
      <c r="LNA426" s="84" t="s">
        <v>258</v>
      </c>
      <c r="LNB426" s="84" t="s">
        <v>258</v>
      </c>
      <c r="LNC426" s="84" t="s">
        <v>258</v>
      </c>
      <c r="LND426" s="84" t="s">
        <v>258</v>
      </c>
      <c r="LNE426" s="84" t="s">
        <v>258</v>
      </c>
      <c r="LNF426" s="84" t="s">
        <v>258</v>
      </c>
      <c r="LNG426" s="84" t="s">
        <v>258</v>
      </c>
      <c r="LNH426" s="84" t="s">
        <v>258</v>
      </c>
      <c r="LNI426" s="84" t="s">
        <v>258</v>
      </c>
      <c r="LNJ426" s="84" t="s">
        <v>258</v>
      </c>
      <c r="LNK426" s="84" t="s">
        <v>258</v>
      </c>
      <c r="LNL426" s="84" t="s">
        <v>258</v>
      </c>
      <c r="LNM426" s="84" t="s">
        <v>258</v>
      </c>
      <c r="LNN426" s="84" t="s">
        <v>258</v>
      </c>
      <c r="LNO426" s="84" t="s">
        <v>258</v>
      </c>
      <c r="LNP426" s="84" t="s">
        <v>258</v>
      </c>
      <c r="LNQ426" s="84" t="s">
        <v>258</v>
      </c>
      <c r="LNR426" s="84" t="s">
        <v>258</v>
      </c>
      <c r="LNS426" s="84" t="s">
        <v>258</v>
      </c>
      <c r="LNT426" s="84" t="s">
        <v>258</v>
      </c>
      <c r="LNU426" s="84" t="s">
        <v>258</v>
      </c>
      <c r="LNV426" s="84" t="s">
        <v>258</v>
      </c>
      <c r="LNW426" s="84" t="s">
        <v>258</v>
      </c>
      <c r="LNX426" s="84" t="s">
        <v>258</v>
      </c>
      <c r="LNY426" s="84" t="s">
        <v>258</v>
      </c>
      <c r="LNZ426" s="84" t="s">
        <v>258</v>
      </c>
      <c r="LOA426" s="84" t="s">
        <v>258</v>
      </c>
      <c r="LOB426" s="84" t="s">
        <v>258</v>
      </c>
      <c r="LOC426" s="84" t="s">
        <v>258</v>
      </c>
      <c r="LOD426" s="84" t="s">
        <v>258</v>
      </c>
      <c r="LOE426" s="84" t="s">
        <v>258</v>
      </c>
      <c r="LOF426" s="84" t="s">
        <v>258</v>
      </c>
      <c r="LOG426" s="84" t="s">
        <v>258</v>
      </c>
      <c r="LOH426" s="84" t="s">
        <v>258</v>
      </c>
      <c r="LOI426" s="84" t="s">
        <v>258</v>
      </c>
      <c r="LOJ426" s="84" t="s">
        <v>258</v>
      </c>
      <c r="LOK426" s="84" t="s">
        <v>258</v>
      </c>
      <c r="LOL426" s="84" t="s">
        <v>258</v>
      </c>
      <c r="LOM426" s="84" t="s">
        <v>258</v>
      </c>
      <c r="LON426" s="84" t="s">
        <v>258</v>
      </c>
      <c r="LOO426" s="84" t="s">
        <v>258</v>
      </c>
      <c r="LOP426" s="84" t="s">
        <v>258</v>
      </c>
      <c r="LOQ426" s="84" t="s">
        <v>258</v>
      </c>
      <c r="LOR426" s="84" t="s">
        <v>258</v>
      </c>
      <c r="LOS426" s="84" t="s">
        <v>258</v>
      </c>
      <c r="LOT426" s="84" t="s">
        <v>258</v>
      </c>
      <c r="LOU426" s="84" t="s">
        <v>258</v>
      </c>
      <c r="LOV426" s="84" t="s">
        <v>258</v>
      </c>
      <c r="LOW426" s="84" t="s">
        <v>258</v>
      </c>
      <c r="LOX426" s="84" t="s">
        <v>258</v>
      </c>
      <c r="LOY426" s="84" t="s">
        <v>258</v>
      </c>
      <c r="LOZ426" s="84" t="s">
        <v>258</v>
      </c>
      <c r="LPA426" s="84" t="s">
        <v>258</v>
      </c>
      <c r="LPB426" s="84" t="s">
        <v>258</v>
      </c>
      <c r="LPC426" s="84" t="s">
        <v>258</v>
      </c>
      <c r="LPD426" s="84" t="s">
        <v>258</v>
      </c>
      <c r="LPE426" s="84" t="s">
        <v>258</v>
      </c>
      <c r="LPF426" s="84" t="s">
        <v>258</v>
      </c>
      <c r="LPG426" s="84" t="s">
        <v>258</v>
      </c>
      <c r="LPH426" s="84" t="s">
        <v>258</v>
      </c>
      <c r="LPI426" s="84" t="s">
        <v>258</v>
      </c>
      <c r="LPJ426" s="84" t="s">
        <v>258</v>
      </c>
      <c r="LPK426" s="84" t="s">
        <v>258</v>
      </c>
      <c r="LPL426" s="84" t="s">
        <v>258</v>
      </c>
      <c r="LPM426" s="84" t="s">
        <v>258</v>
      </c>
      <c r="LPN426" s="84" t="s">
        <v>258</v>
      </c>
      <c r="LPO426" s="84" t="s">
        <v>258</v>
      </c>
      <c r="LPP426" s="84" t="s">
        <v>258</v>
      </c>
      <c r="LPQ426" s="84" t="s">
        <v>258</v>
      </c>
      <c r="LPR426" s="84" t="s">
        <v>258</v>
      </c>
      <c r="LPS426" s="84" t="s">
        <v>258</v>
      </c>
      <c r="LPT426" s="84" t="s">
        <v>258</v>
      </c>
      <c r="LPU426" s="84" t="s">
        <v>258</v>
      </c>
      <c r="LPV426" s="84" t="s">
        <v>258</v>
      </c>
      <c r="LPW426" s="84" t="s">
        <v>258</v>
      </c>
      <c r="LPX426" s="84" t="s">
        <v>258</v>
      </c>
      <c r="LPY426" s="84" t="s">
        <v>258</v>
      </c>
      <c r="LPZ426" s="84" t="s">
        <v>258</v>
      </c>
      <c r="LQA426" s="84" t="s">
        <v>258</v>
      </c>
      <c r="LQB426" s="84" t="s">
        <v>258</v>
      </c>
      <c r="LQC426" s="84" t="s">
        <v>258</v>
      </c>
      <c r="LQD426" s="84" t="s">
        <v>258</v>
      </c>
      <c r="LQE426" s="84" t="s">
        <v>258</v>
      </c>
      <c r="LQF426" s="84" t="s">
        <v>258</v>
      </c>
      <c r="LQG426" s="84" t="s">
        <v>258</v>
      </c>
      <c r="LQH426" s="84" t="s">
        <v>258</v>
      </c>
      <c r="LQI426" s="84" t="s">
        <v>258</v>
      </c>
      <c r="LQJ426" s="84" t="s">
        <v>258</v>
      </c>
      <c r="LQK426" s="84" t="s">
        <v>258</v>
      </c>
      <c r="LQL426" s="84" t="s">
        <v>258</v>
      </c>
      <c r="LQM426" s="84" t="s">
        <v>258</v>
      </c>
      <c r="LQN426" s="84" t="s">
        <v>258</v>
      </c>
      <c r="LQO426" s="84" t="s">
        <v>258</v>
      </c>
      <c r="LQP426" s="84" t="s">
        <v>258</v>
      </c>
      <c r="LQQ426" s="84" t="s">
        <v>258</v>
      </c>
      <c r="LQR426" s="84" t="s">
        <v>258</v>
      </c>
      <c r="LQS426" s="84" t="s">
        <v>258</v>
      </c>
      <c r="LQT426" s="84" t="s">
        <v>258</v>
      </c>
      <c r="LQU426" s="84" t="s">
        <v>258</v>
      </c>
      <c r="LQV426" s="84" t="s">
        <v>258</v>
      </c>
      <c r="LQW426" s="84" t="s">
        <v>258</v>
      </c>
      <c r="LQX426" s="84" t="s">
        <v>258</v>
      </c>
      <c r="LQY426" s="84" t="s">
        <v>258</v>
      </c>
      <c r="LQZ426" s="84" t="s">
        <v>258</v>
      </c>
      <c r="LRA426" s="84" t="s">
        <v>258</v>
      </c>
      <c r="LRB426" s="84" t="s">
        <v>258</v>
      </c>
      <c r="LRC426" s="84" t="s">
        <v>258</v>
      </c>
      <c r="LRD426" s="84" t="s">
        <v>258</v>
      </c>
      <c r="LRE426" s="84" t="s">
        <v>258</v>
      </c>
      <c r="LRF426" s="84" t="s">
        <v>258</v>
      </c>
      <c r="LRG426" s="84" t="s">
        <v>258</v>
      </c>
      <c r="LRH426" s="84" t="s">
        <v>258</v>
      </c>
      <c r="LRI426" s="84" t="s">
        <v>258</v>
      </c>
      <c r="LRJ426" s="84" t="s">
        <v>258</v>
      </c>
      <c r="LRK426" s="84" t="s">
        <v>258</v>
      </c>
      <c r="LRL426" s="84" t="s">
        <v>258</v>
      </c>
      <c r="LRM426" s="84" t="s">
        <v>258</v>
      </c>
      <c r="LRN426" s="84" t="s">
        <v>258</v>
      </c>
      <c r="LRO426" s="84" t="s">
        <v>258</v>
      </c>
      <c r="LRP426" s="84" t="s">
        <v>258</v>
      </c>
      <c r="LRQ426" s="84" t="s">
        <v>258</v>
      </c>
      <c r="LRR426" s="84" t="s">
        <v>258</v>
      </c>
      <c r="LRS426" s="84" t="s">
        <v>258</v>
      </c>
      <c r="LRT426" s="84" t="s">
        <v>258</v>
      </c>
      <c r="LRU426" s="84" t="s">
        <v>258</v>
      </c>
      <c r="LRV426" s="84" t="s">
        <v>258</v>
      </c>
      <c r="LRW426" s="84" t="s">
        <v>258</v>
      </c>
      <c r="LRX426" s="84" t="s">
        <v>258</v>
      </c>
      <c r="LRY426" s="84" t="s">
        <v>258</v>
      </c>
      <c r="LRZ426" s="84" t="s">
        <v>258</v>
      </c>
      <c r="LSA426" s="84" t="s">
        <v>258</v>
      </c>
      <c r="LSB426" s="84" t="s">
        <v>258</v>
      </c>
      <c r="LSC426" s="84" t="s">
        <v>258</v>
      </c>
      <c r="LSD426" s="84" t="s">
        <v>258</v>
      </c>
      <c r="LSE426" s="84" t="s">
        <v>258</v>
      </c>
      <c r="LSF426" s="84" t="s">
        <v>258</v>
      </c>
      <c r="LSG426" s="84" t="s">
        <v>258</v>
      </c>
      <c r="LSH426" s="84" t="s">
        <v>258</v>
      </c>
      <c r="LSI426" s="84" t="s">
        <v>258</v>
      </c>
      <c r="LSJ426" s="84" t="s">
        <v>258</v>
      </c>
      <c r="LSK426" s="84" t="s">
        <v>258</v>
      </c>
      <c r="LSL426" s="84" t="s">
        <v>258</v>
      </c>
      <c r="LSM426" s="84" t="s">
        <v>258</v>
      </c>
      <c r="LSN426" s="84" t="s">
        <v>258</v>
      </c>
      <c r="LSO426" s="84" t="s">
        <v>258</v>
      </c>
      <c r="LSP426" s="84" t="s">
        <v>258</v>
      </c>
      <c r="LSQ426" s="84" t="s">
        <v>258</v>
      </c>
      <c r="LSR426" s="84" t="s">
        <v>258</v>
      </c>
      <c r="LSS426" s="84" t="s">
        <v>258</v>
      </c>
      <c r="LST426" s="84" t="s">
        <v>258</v>
      </c>
      <c r="LSU426" s="84" t="s">
        <v>258</v>
      </c>
      <c r="LSV426" s="84" t="s">
        <v>258</v>
      </c>
      <c r="LSW426" s="84" t="s">
        <v>258</v>
      </c>
      <c r="LSX426" s="84" t="s">
        <v>258</v>
      </c>
      <c r="LSY426" s="84" t="s">
        <v>258</v>
      </c>
      <c r="LSZ426" s="84" t="s">
        <v>258</v>
      </c>
      <c r="LTA426" s="84" t="s">
        <v>258</v>
      </c>
      <c r="LTB426" s="84" t="s">
        <v>258</v>
      </c>
      <c r="LTC426" s="84" t="s">
        <v>258</v>
      </c>
      <c r="LTD426" s="84" t="s">
        <v>258</v>
      </c>
      <c r="LTE426" s="84" t="s">
        <v>258</v>
      </c>
      <c r="LTF426" s="84" t="s">
        <v>258</v>
      </c>
      <c r="LTG426" s="84" t="s">
        <v>258</v>
      </c>
      <c r="LTH426" s="84" t="s">
        <v>258</v>
      </c>
      <c r="LTI426" s="84" t="s">
        <v>258</v>
      </c>
      <c r="LTJ426" s="84" t="s">
        <v>258</v>
      </c>
      <c r="LTK426" s="84" t="s">
        <v>258</v>
      </c>
      <c r="LTL426" s="84" t="s">
        <v>258</v>
      </c>
      <c r="LTM426" s="84" t="s">
        <v>258</v>
      </c>
      <c r="LTN426" s="84" t="s">
        <v>258</v>
      </c>
      <c r="LTO426" s="84" t="s">
        <v>258</v>
      </c>
      <c r="LTP426" s="84" t="s">
        <v>258</v>
      </c>
      <c r="LTQ426" s="84" t="s">
        <v>258</v>
      </c>
      <c r="LTR426" s="84" t="s">
        <v>258</v>
      </c>
      <c r="LTS426" s="84" t="s">
        <v>258</v>
      </c>
      <c r="LTT426" s="84" t="s">
        <v>258</v>
      </c>
      <c r="LTU426" s="84" t="s">
        <v>258</v>
      </c>
      <c r="LTV426" s="84" t="s">
        <v>258</v>
      </c>
      <c r="LTW426" s="84" t="s">
        <v>258</v>
      </c>
      <c r="LTX426" s="84" t="s">
        <v>258</v>
      </c>
      <c r="LTY426" s="84" t="s">
        <v>258</v>
      </c>
      <c r="LTZ426" s="84" t="s">
        <v>258</v>
      </c>
      <c r="LUA426" s="84" t="s">
        <v>258</v>
      </c>
      <c r="LUB426" s="84" t="s">
        <v>258</v>
      </c>
      <c r="LUC426" s="84" t="s">
        <v>258</v>
      </c>
      <c r="LUD426" s="84" t="s">
        <v>258</v>
      </c>
      <c r="LUE426" s="84" t="s">
        <v>258</v>
      </c>
      <c r="LUF426" s="84" t="s">
        <v>258</v>
      </c>
      <c r="LUG426" s="84" t="s">
        <v>258</v>
      </c>
      <c r="LUH426" s="84" t="s">
        <v>258</v>
      </c>
      <c r="LUI426" s="84" t="s">
        <v>258</v>
      </c>
      <c r="LUJ426" s="84" t="s">
        <v>258</v>
      </c>
      <c r="LUK426" s="84" t="s">
        <v>258</v>
      </c>
      <c r="LUL426" s="84" t="s">
        <v>258</v>
      </c>
      <c r="LUM426" s="84" t="s">
        <v>258</v>
      </c>
      <c r="LUN426" s="84" t="s">
        <v>258</v>
      </c>
      <c r="LUO426" s="84" t="s">
        <v>258</v>
      </c>
      <c r="LUP426" s="84" t="s">
        <v>258</v>
      </c>
      <c r="LUQ426" s="84" t="s">
        <v>258</v>
      </c>
      <c r="LUR426" s="84" t="s">
        <v>258</v>
      </c>
      <c r="LUS426" s="84" t="s">
        <v>258</v>
      </c>
      <c r="LUT426" s="84" t="s">
        <v>258</v>
      </c>
      <c r="LUU426" s="84" t="s">
        <v>258</v>
      </c>
      <c r="LUV426" s="84" t="s">
        <v>258</v>
      </c>
      <c r="LUW426" s="84" t="s">
        <v>258</v>
      </c>
      <c r="LUX426" s="84" t="s">
        <v>258</v>
      </c>
      <c r="LUY426" s="84" t="s">
        <v>258</v>
      </c>
      <c r="LUZ426" s="84" t="s">
        <v>258</v>
      </c>
      <c r="LVA426" s="84" t="s">
        <v>258</v>
      </c>
      <c r="LVB426" s="84" t="s">
        <v>258</v>
      </c>
      <c r="LVC426" s="84" t="s">
        <v>258</v>
      </c>
      <c r="LVD426" s="84" t="s">
        <v>258</v>
      </c>
      <c r="LVE426" s="84" t="s">
        <v>258</v>
      </c>
      <c r="LVF426" s="84" t="s">
        <v>258</v>
      </c>
      <c r="LVG426" s="84" t="s">
        <v>258</v>
      </c>
      <c r="LVH426" s="84" t="s">
        <v>258</v>
      </c>
      <c r="LVI426" s="84" t="s">
        <v>258</v>
      </c>
      <c r="LVJ426" s="84" t="s">
        <v>258</v>
      </c>
      <c r="LVK426" s="84" t="s">
        <v>258</v>
      </c>
      <c r="LVL426" s="84" t="s">
        <v>258</v>
      </c>
      <c r="LVM426" s="84" t="s">
        <v>258</v>
      </c>
      <c r="LVN426" s="84" t="s">
        <v>258</v>
      </c>
      <c r="LVO426" s="84" t="s">
        <v>258</v>
      </c>
      <c r="LVP426" s="84" t="s">
        <v>258</v>
      </c>
      <c r="LVQ426" s="84" t="s">
        <v>258</v>
      </c>
      <c r="LVR426" s="84" t="s">
        <v>258</v>
      </c>
      <c r="LVS426" s="84" t="s">
        <v>258</v>
      </c>
      <c r="LVT426" s="84" t="s">
        <v>258</v>
      </c>
      <c r="LVU426" s="84" t="s">
        <v>258</v>
      </c>
      <c r="LVV426" s="84" t="s">
        <v>258</v>
      </c>
      <c r="LVW426" s="84" t="s">
        <v>258</v>
      </c>
      <c r="LVX426" s="84" t="s">
        <v>258</v>
      </c>
      <c r="LVY426" s="84" t="s">
        <v>258</v>
      </c>
      <c r="LVZ426" s="84" t="s">
        <v>258</v>
      </c>
      <c r="LWA426" s="84" t="s">
        <v>258</v>
      </c>
      <c r="LWB426" s="84" t="s">
        <v>258</v>
      </c>
      <c r="LWC426" s="84" t="s">
        <v>258</v>
      </c>
      <c r="LWD426" s="84" t="s">
        <v>258</v>
      </c>
      <c r="LWE426" s="84" t="s">
        <v>258</v>
      </c>
      <c r="LWF426" s="84" t="s">
        <v>258</v>
      </c>
      <c r="LWG426" s="84" t="s">
        <v>258</v>
      </c>
      <c r="LWH426" s="84" t="s">
        <v>258</v>
      </c>
      <c r="LWI426" s="84" t="s">
        <v>258</v>
      </c>
      <c r="LWJ426" s="84" t="s">
        <v>258</v>
      </c>
      <c r="LWK426" s="84" t="s">
        <v>258</v>
      </c>
      <c r="LWL426" s="84" t="s">
        <v>258</v>
      </c>
      <c r="LWM426" s="84" t="s">
        <v>258</v>
      </c>
      <c r="LWN426" s="84" t="s">
        <v>258</v>
      </c>
      <c r="LWO426" s="84" t="s">
        <v>258</v>
      </c>
      <c r="LWP426" s="84" t="s">
        <v>258</v>
      </c>
      <c r="LWQ426" s="84" t="s">
        <v>258</v>
      </c>
      <c r="LWR426" s="84" t="s">
        <v>258</v>
      </c>
      <c r="LWS426" s="84" t="s">
        <v>258</v>
      </c>
      <c r="LWT426" s="84" t="s">
        <v>258</v>
      </c>
      <c r="LWU426" s="84" t="s">
        <v>258</v>
      </c>
      <c r="LWV426" s="84" t="s">
        <v>258</v>
      </c>
      <c r="LWW426" s="84" t="s">
        <v>258</v>
      </c>
      <c r="LWX426" s="84" t="s">
        <v>258</v>
      </c>
      <c r="LWY426" s="84" t="s">
        <v>258</v>
      </c>
      <c r="LWZ426" s="84" t="s">
        <v>258</v>
      </c>
      <c r="LXA426" s="84" t="s">
        <v>258</v>
      </c>
      <c r="LXB426" s="84" t="s">
        <v>258</v>
      </c>
      <c r="LXC426" s="84" t="s">
        <v>258</v>
      </c>
      <c r="LXD426" s="84" t="s">
        <v>258</v>
      </c>
      <c r="LXE426" s="84" t="s">
        <v>258</v>
      </c>
      <c r="LXF426" s="84" t="s">
        <v>258</v>
      </c>
      <c r="LXG426" s="84" t="s">
        <v>258</v>
      </c>
      <c r="LXH426" s="84" t="s">
        <v>258</v>
      </c>
      <c r="LXI426" s="84" t="s">
        <v>258</v>
      </c>
      <c r="LXJ426" s="84" t="s">
        <v>258</v>
      </c>
      <c r="LXK426" s="84" t="s">
        <v>258</v>
      </c>
      <c r="LXL426" s="84" t="s">
        <v>258</v>
      </c>
      <c r="LXM426" s="84" t="s">
        <v>258</v>
      </c>
      <c r="LXN426" s="84" t="s">
        <v>258</v>
      </c>
      <c r="LXO426" s="84" t="s">
        <v>258</v>
      </c>
      <c r="LXP426" s="84" t="s">
        <v>258</v>
      </c>
      <c r="LXQ426" s="84" t="s">
        <v>258</v>
      </c>
      <c r="LXR426" s="84" t="s">
        <v>258</v>
      </c>
      <c r="LXS426" s="84" t="s">
        <v>258</v>
      </c>
      <c r="LXT426" s="84" t="s">
        <v>258</v>
      </c>
      <c r="LXU426" s="84" t="s">
        <v>258</v>
      </c>
      <c r="LXV426" s="84" t="s">
        <v>258</v>
      </c>
      <c r="LXW426" s="84" t="s">
        <v>258</v>
      </c>
      <c r="LXX426" s="84" t="s">
        <v>258</v>
      </c>
      <c r="LXY426" s="84" t="s">
        <v>258</v>
      </c>
      <c r="LXZ426" s="84" t="s">
        <v>258</v>
      </c>
      <c r="LYA426" s="84" t="s">
        <v>258</v>
      </c>
      <c r="LYB426" s="84" t="s">
        <v>258</v>
      </c>
      <c r="LYC426" s="84" t="s">
        <v>258</v>
      </c>
      <c r="LYD426" s="84" t="s">
        <v>258</v>
      </c>
      <c r="LYE426" s="84" t="s">
        <v>258</v>
      </c>
      <c r="LYF426" s="84" t="s">
        <v>258</v>
      </c>
      <c r="LYG426" s="84" t="s">
        <v>258</v>
      </c>
      <c r="LYH426" s="84" t="s">
        <v>258</v>
      </c>
      <c r="LYI426" s="84" t="s">
        <v>258</v>
      </c>
      <c r="LYJ426" s="84" t="s">
        <v>258</v>
      </c>
      <c r="LYK426" s="84" t="s">
        <v>258</v>
      </c>
      <c r="LYL426" s="84" t="s">
        <v>258</v>
      </c>
      <c r="LYM426" s="84" t="s">
        <v>258</v>
      </c>
      <c r="LYN426" s="84" t="s">
        <v>258</v>
      </c>
      <c r="LYO426" s="84" t="s">
        <v>258</v>
      </c>
      <c r="LYP426" s="84" t="s">
        <v>258</v>
      </c>
      <c r="LYQ426" s="84" t="s">
        <v>258</v>
      </c>
      <c r="LYR426" s="84" t="s">
        <v>258</v>
      </c>
      <c r="LYS426" s="84" t="s">
        <v>258</v>
      </c>
      <c r="LYT426" s="84" t="s">
        <v>258</v>
      </c>
      <c r="LYU426" s="84" t="s">
        <v>258</v>
      </c>
      <c r="LYV426" s="84" t="s">
        <v>258</v>
      </c>
      <c r="LYW426" s="84" t="s">
        <v>258</v>
      </c>
      <c r="LYX426" s="84" t="s">
        <v>258</v>
      </c>
      <c r="LYY426" s="84" t="s">
        <v>258</v>
      </c>
      <c r="LYZ426" s="84" t="s">
        <v>258</v>
      </c>
      <c r="LZA426" s="84" t="s">
        <v>258</v>
      </c>
      <c r="LZB426" s="84" t="s">
        <v>258</v>
      </c>
      <c r="LZC426" s="84" t="s">
        <v>258</v>
      </c>
      <c r="LZD426" s="84" t="s">
        <v>258</v>
      </c>
      <c r="LZE426" s="84" t="s">
        <v>258</v>
      </c>
      <c r="LZF426" s="84" t="s">
        <v>258</v>
      </c>
      <c r="LZG426" s="84" t="s">
        <v>258</v>
      </c>
      <c r="LZH426" s="84" t="s">
        <v>258</v>
      </c>
      <c r="LZI426" s="84" t="s">
        <v>258</v>
      </c>
      <c r="LZJ426" s="84" t="s">
        <v>258</v>
      </c>
      <c r="LZK426" s="84" t="s">
        <v>258</v>
      </c>
      <c r="LZL426" s="84" t="s">
        <v>258</v>
      </c>
      <c r="LZM426" s="84" t="s">
        <v>258</v>
      </c>
      <c r="LZN426" s="84" t="s">
        <v>258</v>
      </c>
      <c r="LZO426" s="84" t="s">
        <v>258</v>
      </c>
      <c r="LZP426" s="84" t="s">
        <v>258</v>
      </c>
      <c r="LZQ426" s="84" t="s">
        <v>258</v>
      </c>
      <c r="LZR426" s="84" t="s">
        <v>258</v>
      </c>
      <c r="LZS426" s="84" t="s">
        <v>258</v>
      </c>
      <c r="LZT426" s="84" t="s">
        <v>258</v>
      </c>
      <c r="LZU426" s="84" t="s">
        <v>258</v>
      </c>
      <c r="LZV426" s="84" t="s">
        <v>258</v>
      </c>
      <c r="LZW426" s="84" t="s">
        <v>258</v>
      </c>
      <c r="LZX426" s="84" t="s">
        <v>258</v>
      </c>
      <c r="LZY426" s="84" t="s">
        <v>258</v>
      </c>
      <c r="LZZ426" s="84" t="s">
        <v>258</v>
      </c>
      <c r="MAA426" s="84" t="s">
        <v>258</v>
      </c>
      <c r="MAB426" s="84" t="s">
        <v>258</v>
      </c>
      <c r="MAC426" s="84" t="s">
        <v>258</v>
      </c>
      <c r="MAD426" s="84" t="s">
        <v>258</v>
      </c>
      <c r="MAE426" s="84" t="s">
        <v>258</v>
      </c>
      <c r="MAF426" s="84" t="s">
        <v>258</v>
      </c>
      <c r="MAG426" s="84" t="s">
        <v>258</v>
      </c>
      <c r="MAH426" s="84" t="s">
        <v>258</v>
      </c>
      <c r="MAI426" s="84" t="s">
        <v>258</v>
      </c>
      <c r="MAJ426" s="84" t="s">
        <v>258</v>
      </c>
      <c r="MAK426" s="84" t="s">
        <v>258</v>
      </c>
      <c r="MAL426" s="84" t="s">
        <v>258</v>
      </c>
      <c r="MAM426" s="84" t="s">
        <v>258</v>
      </c>
      <c r="MAN426" s="84" t="s">
        <v>258</v>
      </c>
      <c r="MAO426" s="84" t="s">
        <v>258</v>
      </c>
      <c r="MAP426" s="84" t="s">
        <v>258</v>
      </c>
      <c r="MAQ426" s="84" t="s">
        <v>258</v>
      </c>
      <c r="MAR426" s="84" t="s">
        <v>258</v>
      </c>
      <c r="MAS426" s="84" t="s">
        <v>258</v>
      </c>
      <c r="MAT426" s="84" t="s">
        <v>258</v>
      </c>
      <c r="MAU426" s="84" t="s">
        <v>258</v>
      </c>
      <c r="MAV426" s="84" t="s">
        <v>258</v>
      </c>
      <c r="MAW426" s="84" t="s">
        <v>258</v>
      </c>
      <c r="MAX426" s="84" t="s">
        <v>258</v>
      </c>
      <c r="MAY426" s="84" t="s">
        <v>258</v>
      </c>
      <c r="MAZ426" s="84" t="s">
        <v>258</v>
      </c>
      <c r="MBA426" s="84" t="s">
        <v>258</v>
      </c>
      <c r="MBB426" s="84" t="s">
        <v>258</v>
      </c>
      <c r="MBC426" s="84" t="s">
        <v>258</v>
      </c>
      <c r="MBD426" s="84" t="s">
        <v>258</v>
      </c>
      <c r="MBE426" s="84" t="s">
        <v>258</v>
      </c>
      <c r="MBF426" s="84" t="s">
        <v>258</v>
      </c>
      <c r="MBG426" s="84" t="s">
        <v>258</v>
      </c>
      <c r="MBH426" s="84" t="s">
        <v>258</v>
      </c>
      <c r="MBI426" s="84" t="s">
        <v>258</v>
      </c>
      <c r="MBJ426" s="84" t="s">
        <v>258</v>
      </c>
      <c r="MBK426" s="84" t="s">
        <v>258</v>
      </c>
      <c r="MBL426" s="84" t="s">
        <v>258</v>
      </c>
      <c r="MBM426" s="84" t="s">
        <v>258</v>
      </c>
      <c r="MBN426" s="84" t="s">
        <v>258</v>
      </c>
      <c r="MBO426" s="84" t="s">
        <v>258</v>
      </c>
      <c r="MBP426" s="84" t="s">
        <v>258</v>
      </c>
      <c r="MBQ426" s="84" t="s">
        <v>258</v>
      </c>
      <c r="MBR426" s="84" t="s">
        <v>258</v>
      </c>
      <c r="MBS426" s="84" t="s">
        <v>258</v>
      </c>
      <c r="MBT426" s="84" t="s">
        <v>258</v>
      </c>
      <c r="MBU426" s="84" t="s">
        <v>258</v>
      </c>
      <c r="MBV426" s="84" t="s">
        <v>258</v>
      </c>
      <c r="MBW426" s="84" t="s">
        <v>258</v>
      </c>
      <c r="MBX426" s="84" t="s">
        <v>258</v>
      </c>
      <c r="MBY426" s="84" t="s">
        <v>258</v>
      </c>
      <c r="MBZ426" s="84" t="s">
        <v>258</v>
      </c>
      <c r="MCA426" s="84" t="s">
        <v>258</v>
      </c>
      <c r="MCB426" s="84" t="s">
        <v>258</v>
      </c>
      <c r="MCC426" s="84" t="s">
        <v>258</v>
      </c>
      <c r="MCD426" s="84" t="s">
        <v>258</v>
      </c>
      <c r="MCE426" s="84" t="s">
        <v>258</v>
      </c>
      <c r="MCF426" s="84" t="s">
        <v>258</v>
      </c>
      <c r="MCG426" s="84" t="s">
        <v>258</v>
      </c>
      <c r="MCH426" s="84" t="s">
        <v>258</v>
      </c>
      <c r="MCI426" s="84" t="s">
        <v>258</v>
      </c>
      <c r="MCJ426" s="84" t="s">
        <v>258</v>
      </c>
      <c r="MCK426" s="84" t="s">
        <v>258</v>
      </c>
      <c r="MCL426" s="84" t="s">
        <v>258</v>
      </c>
      <c r="MCM426" s="84" t="s">
        <v>258</v>
      </c>
      <c r="MCN426" s="84" t="s">
        <v>258</v>
      </c>
      <c r="MCO426" s="84" t="s">
        <v>258</v>
      </c>
      <c r="MCP426" s="84" t="s">
        <v>258</v>
      </c>
      <c r="MCQ426" s="84" t="s">
        <v>258</v>
      </c>
      <c r="MCR426" s="84" t="s">
        <v>258</v>
      </c>
      <c r="MCS426" s="84" t="s">
        <v>258</v>
      </c>
      <c r="MCT426" s="84" t="s">
        <v>258</v>
      </c>
      <c r="MCU426" s="84" t="s">
        <v>258</v>
      </c>
      <c r="MCV426" s="84" t="s">
        <v>258</v>
      </c>
      <c r="MCW426" s="84" t="s">
        <v>258</v>
      </c>
      <c r="MCX426" s="84" t="s">
        <v>258</v>
      </c>
      <c r="MCY426" s="84" t="s">
        <v>258</v>
      </c>
      <c r="MCZ426" s="84" t="s">
        <v>258</v>
      </c>
      <c r="MDA426" s="84" t="s">
        <v>258</v>
      </c>
      <c r="MDB426" s="84" t="s">
        <v>258</v>
      </c>
      <c r="MDC426" s="84" t="s">
        <v>258</v>
      </c>
      <c r="MDD426" s="84" t="s">
        <v>258</v>
      </c>
      <c r="MDE426" s="84" t="s">
        <v>258</v>
      </c>
      <c r="MDF426" s="84" t="s">
        <v>258</v>
      </c>
      <c r="MDG426" s="84" t="s">
        <v>258</v>
      </c>
      <c r="MDH426" s="84" t="s">
        <v>258</v>
      </c>
      <c r="MDI426" s="84" t="s">
        <v>258</v>
      </c>
      <c r="MDJ426" s="84" t="s">
        <v>258</v>
      </c>
      <c r="MDK426" s="84" t="s">
        <v>258</v>
      </c>
      <c r="MDL426" s="84" t="s">
        <v>258</v>
      </c>
      <c r="MDM426" s="84" t="s">
        <v>258</v>
      </c>
      <c r="MDN426" s="84" t="s">
        <v>258</v>
      </c>
      <c r="MDO426" s="84" t="s">
        <v>258</v>
      </c>
      <c r="MDP426" s="84" t="s">
        <v>258</v>
      </c>
      <c r="MDQ426" s="84" t="s">
        <v>258</v>
      </c>
      <c r="MDR426" s="84" t="s">
        <v>258</v>
      </c>
      <c r="MDS426" s="84" t="s">
        <v>258</v>
      </c>
      <c r="MDT426" s="84" t="s">
        <v>258</v>
      </c>
      <c r="MDU426" s="84" t="s">
        <v>258</v>
      </c>
      <c r="MDV426" s="84" t="s">
        <v>258</v>
      </c>
      <c r="MDW426" s="84" t="s">
        <v>258</v>
      </c>
      <c r="MDX426" s="84" t="s">
        <v>258</v>
      </c>
      <c r="MDY426" s="84" t="s">
        <v>258</v>
      </c>
      <c r="MDZ426" s="84" t="s">
        <v>258</v>
      </c>
      <c r="MEA426" s="84" t="s">
        <v>258</v>
      </c>
      <c r="MEB426" s="84" t="s">
        <v>258</v>
      </c>
      <c r="MEC426" s="84" t="s">
        <v>258</v>
      </c>
      <c r="MED426" s="84" t="s">
        <v>258</v>
      </c>
      <c r="MEE426" s="84" t="s">
        <v>258</v>
      </c>
      <c r="MEF426" s="84" t="s">
        <v>258</v>
      </c>
      <c r="MEG426" s="84" t="s">
        <v>258</v>
      </c>
      <c r="MEH426" s="84" t="s">
        <v>258</v>
      </c>
      <c r="MEI426" s="84" t="s">
        <v>258</v>
      </c>
      <c r="MEJ426" s="84" t="s">
        <v>258</v>
      </c>
      <c r="MEK426" s="84" t="s">
        <v>258</v>
      </c>
      <c r="MEL426" s="84" t="s">
        <v>258</v>
      </c>
      <c r="MEM426" s="84" t="s">
        <v>258</v>
      </c>
      <c r="MEN426" s="84" t="s">
        <v>258</v>
      </c>
      <c r="MEO426" s="84" t="s">
        <v>258</v>
      </c>
      <c r="MEP426" s="84" t="s">
        <v>258</v>
      </c>
      <c r="MEQ426" s="84" t="s">
        <v>258</v>
      </c>
      <c r="MER426" s="84" t="s">
        <v>258</v>
      </c>
      <c r="MES426" s="84" t="s">
        <v>258</v>
      </c>
      <c r="MET426" s="84" t="s">
        <v>258</v>
      </c>
      <c r="MEU426" s="84" t="s">
        <v>258</v>
      </c>
      <c r="MEV426" s="84" t="s">
        <v>258</v>
      </c>
      <c r="MEW426" s="84" t="s">
        <v>258</v>
      </c>
      <c r="MEX426" s="84" t="s">
        <v>258</v>
      </c>
      <c r="MEY426" s="84" t="s">
        <v>258</v>
      </c>
      <c r="MEZ426" s="84" t="s">
        <v>258</v>
      </c>
      <c r="MFA426" s="84" t="s">
        <v>258</v>
      </c>
      <c r="MFB426" s="84" t="s">
        <v>258</v>
      </c>
      <c r="MFC426" s="84" t="s">
        <v>258</v>
      </c>
      <c r="MFD426" s="84" t="s">
        <v>258</v>
      </c>
      <c r="MFE426" s="84" t="s">
        <v>258</v>
      </c>
      <c r="MFF426" s="84" t="s">
        <v>258</v>
      </c>
      <c r="MFG426" s="84" t="s">
        <v>258</v>
      </c>
      <c r="MFH426" s="84" t="s">
        <v>258</v>
      </c>
      <c r="MFI426" s="84" t="s">
        <v>258</v>
      </c>
      <c r="MFJ426" s="84" t="s">
        <v>258</v>
      </c>
      <c r="MFK426" s="84" t="s">
        <v>258</v>
      </c>
      <c r="MFL426" s="84" t="s">
        <v>258</v>
      </c>
      <c r="MFM426" s="84" t="s">
        <v>258</v>
      </c>
      <c r="MFN426" s="84" t="s">
        <v>258</v>
      </c>
      <c r="MFO426" s="84" t="s">
        <v>258</v>
      </c>
      <c r="MFP426" s="84" t="s">
        <v>258</v>
      </c>
      <c r="MFQ426" s="84" t="s">
        <v>258</v>
      </c>
      <c r="MFR426" s="84" t="s">
        <v>258</v>
      </c>
      <c r="MFS426" s="84" t="s">
        <v>258</v>
      </c>
      <c r="MFT426" s="84" t="s">
        <v>258</v>
      </c>
      <c r="MFU426" s="84" t="s">
        <v>258</v>
      </c>
      <c r="MFV426" s="84" t="s">
        <v>258</v>
      </c>
      <c r="MFW426" s="84" t="s">
        <v>258</v>
      </c>
      <c r="MFX426" s="84" t="s">
        <v>258</v>
      </c>
      <c r="MFY426" s="84" t="s">
        <v>258</v>
      </c>
      <c r="MFZ426" s="84" t="s">
        <v>258</v>
      </c>
      <c r="MGA426" s="84" t="s">
        <v>258</v>
      </c>
      <c r="MGB426" s="84" t="s">
        <v>258</v>
      </c>
      <c r="MGC426" s="84" t="s">
        <v>258</v>
      </c>
      <c r="MGD426" s="84" t="s">
        <v>258</v>
      </c>
      <c r="MGE426" s="84" t="s">
        <v>258</v>
      </c>
      <c r="MGF426" s="84" t="s">
        <v>258</v>
      </c>
      <c r="MGG426" s="84" t="s">
        <v>258</v>
      </c>
      <c r="MGH426" s="84" t="s">
        <v>258</v>
      </c>
      <c r="MGI426" s="84" t="s">
        <v>258</v>
      </c>
      <c r="MGJ426" s="84" t="s">
        <v>258</v>
      </c>
      <c r="MGK426" s="84" t="s">
        <v>258</v>
      </c>
      <c r="MGL426" s="84" t="s">
        <v>258</v>
      </c>
      <c r="MGM426" s="84" t="s">
        <v>258</v>
      </c>
      <c r="MGN426" s="84" t="s">
        <v>258</v>
      </c>
      <c r="MGO426" s="84" t="s">
        <v>258</v>
      </c>
      <c r="MGP426" s="84" t="s">
        <v>258</v>
      </c>
      <c r="MGQ426" s="84" t="s">
        <v>258</v>
      </c>
      <c r="MGR426" s="84" t="s">
        <v>258</v>
      </c>
      <c r="MGS426" s="84" t="s">
        <v>258</v>
      </c>
      <c r="MGT426" s="84" t="s">
        <v>258</v>
      </c>
      <c r="MGU426" s="84" t="s">
        <v>258</v>
      </c>
      <c r="MGV426" s="84" t="s">
        <v>258</v>
      </c>
      <c r="MGW426" s="84" t="s">
        <v>258</v>
      </c>
      <c r="MGX426" s="84" t="s">
        <v>258</v>
      </c>
      <c r="MGY426" s="84" t="s">
        <v>258</v>
      </c>
      <c r="MGZ426" s="84" t="s">
        <v>258</v>
      </c>
      <c r="MHA426" s="84" t="s">
        <v>258</v>
      </c>
      <c r="MHB426" s="84" t="s">
        <v>258</v>
      </c>
      <c r="MHC426" s="84" t="s">
        <v>258</v>
      </c>
      <c r="MHD426" s="84" t="s">
        <v>258</v>
      </c>
      <c r="MHE426" s="84" t="s">
        <v>258</v>
      </c>
      <c r="MHF426" s="84" t="s">
        <v>258</v>
      </c>
      <c r="MHG426" s="84" t="s">
        <v>258</v>
      </c>
      <c r="MHH426" s="84" t="s">
        <v>258</v>
      </c>
      <c r="MHI426" s="84" t="s">
        <v>258</v>
      </c>
      <c r="MHJ426" s="84" t="s">
        <v>258</v>
      </c>
      <c r="MHK426" s="84" t="s">
        <v>258</v>
      </c>
      <c r="MHL426" s="84" t="s">
        <v>258</v>
      </c>
      <c r="MHM426" s="84" t="s">
        <v>258</v>
      </c>
      <c r="MHN426" s="84" t="s">
        <v>258</v>
      </c>
      <c r="MHO426" s="84" t="s">
        <v>258</v>
      </c>
      <c r="MHP426" s="84" t="s">
        <v>258</v>
      </c>
      <c r="MHQ426" s="84" t="s">
        <v>258</v>
      </c>
      <c r="MHR426" s="84" t="s">
        <v>258</v>
      </c>
      <c r="MHS426" s="84" t="s">
        <v>258</v>
      </c>
      <c r="MHT426" s="84" t="s">
        <v>258</v>
      </c>
      <c r="MHU426" s="84" t="s">
        <v>258</v>
      </c>
      <c r="MHV426" s="84" t="s">
        <v>258</v>
      </c>
      <c r="MHW426" s="84" t="s">
        <v>258</v>
      </c>
      <c r="MHX426" s="84" t="s">
        <v>258</v>
      </c>
      <c r="MHY426" s="84" t="s">
        <v>258</v>
      </c>
      <c r="MHZ426" s="84" t="s">
        <v>258</v>
      </c>
      <c r="MIA426" s="84" t="s">
        <v>258</v>
      </c>
      <c r="MIB426" s="84" t="s">
        <v>258</v>
      </c>
      <c r="MIC426" s="84" t="s">
        <v>258</v>
      </c>
      <c r="MID426" s="84" t="s">
        <v>258</v>
      </c>
      <c r="MIE426" s="84" t="s">
        <v>258</v>
      </c>
      <c r="MIF426" s="84" t="s">
        <v>258</v>
      </c>
      <c r="MIG426" s="84" t="s">
        <v>258</v>
      </c>
      <c r="MIH426" s="84" t="s">
        <v>258</v>
      </c>
      <c r="MII426" s="84" t="s">
        <v>258</v>
      </c>
      <c r="MIJ426" s="84" t="s">
        <v>258</v>
      </c>
      <c r="MIK426" s="84" t="s">
        <v>258</v>
      </c>
      <c r="MIL426" s="84" t="s">
        <v>258</v>
      </c>
      <c r="MIM426" s="84" t="s">
        <v>258</v>
      </c>
      <c r="MIN426" s="84" t="s">
        <v>258</v>
      </c>
      <c r="MIO426" s="84" t="s">
        <v>258</v>
      </c>
      <c r="MIP426" s="84" t="s">
        <v>258</v>
      </c>
      <c r="MIQ426" s="84" t="s">
        <v>258</v>
      </c>
      <c r="MIR426" s="84" t="s">
        <v>258</v>
      </c>
      <c r="MIS426" s="84" t="s">
        <v>258</v>
      </c>
      <c r="MIT426" s="84" t="s">
        <v>258</v>
      </c>
      <c r="MIU426" s="84" t="s">
        <v>258</v>
      </c>
      <c r="MIV426" s="84" t="s">
        <v>258</v>
      </c>
      <c r="MIW426" s="84" t="s">
        <v>258</v>
      </c>
      <c r="MIX426" s="84" t="s">
        <v>258</v>
      </c>
      <c r="MIY426" s="84" t="s">
        <v>258</v>
      </c>
      <c r="MIZ426" s="84" t="s">
        <v>258</v>
      </c>
      <c r="MJA426" s="84" t="s">
        <v>258</v>
      </c>
      <c r="MJB426" s="84" t="s">
        <v>258</v>
      </c>
      <c r="MJC426" s="84" t="s">
        <v>258</v>
      </c>
      <c r="MJD426" s="84" t="s">
        <v>258</v>
      </c>
      <c r="MJE426" s="84" t="s">
        <v>258</v>
      </c>
      <c r="MJF426" s="84" t="s">
        <v>258</v>
      </c>
      <c r="MJG426" s="84" t="s">
        <v>258</v>
      </c>
      <c r="MJH426" s="84" t="s">
        <v>258</v>
      </c>
      <c r="MJI426" s="84" t="s">
        <v>258</v>
      </c>
      <c r="MJJ426" s="84" t="s">
        <v>258</v>
      </c>
      <c r="MJK426" s="84" t="s">
        <v>258</v>
      </c>
      <c r="MJL426" s="84" t="s">
        <v>258</v>
      </c>
      <c r="MJM426" s="84" t="s">
        <v>258</v>
      </c>
      <c r="MJN426" s="84" t="s">
        <v>258</v>
      </c>
      <c r="MJO426" s="84" t="s">
        <v>258</v>
      </c>
      <c r="MJP426" s="84" t="s">
        <v>258</v>
      </c>
      <c r="MJQ426" s="84" t="s">
        <v>258</v>
      </c>
      <c r="MJR426" s="84" t="s">
        <v>258</v>
      </c>
      <c r="MJS426" s="84" t="s">
        <v>258</v>
      </c>
      <c r="MJT426" s="84" t="s">
        <v>258</v>
      </c>
      <c r="MJU426" s="84" t="s">
        <v>258</v>
      </c>
      <c r="MJV426" s="84" t="s">
        <v>258</v>
      </c>
      <c r="MJW426" s="84" t="s">
        <v>258</v>
      </c>
      <c r="MJX426" s="84" t="s">
        <v>258</v>
      </c>
      <c r="MJY426" s="84" t="s">
        <v>258</v>
      </c>
      <c r="MJZ426" s="84" t="s">
        <v>258</v>
      </c>
      <c r="MKA426" s="84" t="s">
        <v>258</v>
      </c>
      <c r="MKB426" s="84" t="s">
        <v>258</v>
      </c>
      <c r="MKC426" s="84" t="s">
        <v>258</v>
      </c>
      <c r="MKD426" s="84" t="s">
        <v>258</v>
      </c>
      <c r="MKE426" s="84" t="s">
        <v>258</v>
      </c>
      <c r="MKF426" s="84" t="s">
        <v>258</v>
      </c>
      <c r="MKG426" s="84" t="s">
        <v>258</v>
      </c>
      <c r="MKH426" s="84" t="s">
        <v>258</v>
      </c>
      <c r="MKI426" s="84" t="s">
        <v>258</v>
      </c>
      <c r="MKJ426" s="84" t="s">
        <v>258</v>
      </c>
      <c r="MKK426" s="84" t="s">
        <v>258</v>
      </c>
      <c r="MKL426" s="84" t="s">
        <v>258</v>
      </c>
      <c r="MKM426" s="84" t="s">
        <v>258</v>
      </c>
      <c r="MKN426" s="84" t="s">
        <v>258</v>
      </c>
      <c r="MKO426" s="84" t="s">
        <v>258</v>
      </c>
      <c r="MKP426" s="84" t="s">
        <v>258</v>
      </c>
      <c r="MKQ426" s="84" t="s">
        <v>258</v>
      </c>
      <c r="MKR426" s="84" t="s">
        <v>258</v>
      </c>
      <c r="MKS426" s="84" t="s">
        <v>258</v>
      </c>
      <c r="MKT426" s="84" t="s">
        <v>258</v>
      </c>
      <c r="MKU426" s="84" t="s">
        <v>258</v>
      </c>
      <c r="MKV426" s="84" t="s">
        <v>258</v>
      </c>
      <c r="MKW426" s="84" t="s">
        <v>258</v>
      </c>
      <c r="MKX426" s="84" t="s">
        <v>258</v>
      </c>
      <c r="MKY426" s="84" t="s">
        <v>258</v>
      </c>
      <c r="MKZ426" s="84" t="s">
        <v>258</v>
      </c>
      <c r="MLA426" s="84" t="s">
        <v>258</v>
      </c>
      <c r="MLB426" s="84" t="s">
        <v>258</v>
      </c>
      <c r="MLC426" s="84" t="s">
        <v>258</v>
      </c>
      <c r="MLD426" s="84" t="s">
        <v>258</v>
      </c>
      <c r="MLE426" s="84" t="s">
        <v>258</v>
      </c>
      <c r="MLF426" s="84" t="s">
        <v>258</v>
      </c>
      <c r="MLG426" s="84" t="s">
        <v>258</v>
      </c>
      <c r="MLH426" s="84" t="s">
        <v>258</v>
      </c>
      <c r="MLI426" s="84" t="s">
        <v>258</v>
      </c>
      <c r="MLJ426" s="84" t="s">
        <v>258</v>
      </c>
      <c r="MLK426" s="84" t="s">
        <v>258</v>
      </c>
      <c r="MLL426" s="84" t="s">
        <v>258</v>
      </c>
      <c r="MLM426" s="84" t="s">
        <v>258</v>
      </c>
      <c r="MLN426" s="84" t="s">
        <v>258</v>
      </c>
      <c r="MLO426" s="84" t="s">
        <v>258</v>
      </c>
      <c r="MLP426" s="84" t="s">
        <v>258</v>
      </c>
      <c r="MLQ426" s="84" t="s">
        <v>258</v>
      </c>
      <c r="MLR426" s="84" t="s">
        <v>258</v>
      </c>
      <c r="MLS426" s="84" t="s">
        <v>258</v>
      </c>
      <c r="MLT426" s="84" t="s">
        <v>258</v>
      </c>
      <c r="MLU426" s="84" t="s">
        <v>258</v>
      </c>
      <c r="MLV426" s="84" t="s">
        <v>258</v>
      </c>
      <c r="MLW426" s="84" t="s">
        <v>258</v>
      </c>
      <c r="MLX426" s="84" t="s">
        <v>258</v>
      </c>
      <c r="MLY426" s="84" t="s">
        <v>258</v>
      </c>
      <c r="MLZ426" s="84" t="s">
        <v>258</v>
      </c>
      <c r="MMA426" s="84" t="s">
        <v>258</v>
      </c>
      <c r="MMB426" s="84" t="s">
        <v>258</v>
      </c>
      <c r="MMC426" s="84" t="s">
        <v>258</v>
      </c>
      <c r="MMD426" s="84" t="s">
        <v>258</v>
      </c>
      <c r="MME426" s="84" t="s">
        <v>258</v>
      </c>
      <c r="MMF426" s="84" t="s">
        <v>258</v>
      </c>
      <c r="MMG426" s="84" t="s">
        <v>258</v>
      </c>
      <c r="MMH426" s="84" t="s">
        <v>258</v>
      </c>
      <c r="MMI426" s="84" t="s">
        <v>258</v>
      </c>
      <c r="MMJ426" s="84" t="s">
        <v>258</v>
      </c>
      <c r="MMK426" s="84" t="s">
        <v>258</v>
      </c>
      <c r="MML426" s="84" t="s">
        <v>258</v>
      </c>
      <c r="MMM426" s="84" t="s">
        <v>258</v>
      </c>
      <c r="MMN426" s="84" t="s">
        <v>258</v>
      </c>
      <c r="MMO426" s="84" t="s">
        <v>258</v>
      </c>
      <c r="MMP426" s="84" t="s">
        <v>258</v>
      </c>
      <c r="MMQ426" s="84" t="s">
        <v>258</v>
      </c>
      <c r="MMR426" s="84" t="s">
        <v>258</v>
      </c>
      <c r="MMS426" s="84" t="s">
        <v>258</v>
      </c>
      <c r="MMT426" s="84" t="s">
        <v>258</v>
      </c>
      <c r="MMU426" s="84" t="s">
        <v>258</v>
      </c>
      <c r="MMV426" s="84" t="s">
        <v>258</v>
      </c>
      <c r="MMW426" s="84" t="s">
        <v>258</v>
      </c>
      <c r="MMX426" s="84" t="s">
        <v>258</v>
      </c>
      <c r="MMY426" s="84" t="s">
        <v>258</v>
      </c>
      <c r="MMZ426" s="84" t="s">
        <v>258</v>
      </c>
      <c r="MNA426" s="84" t="s">
        <v>258</v>
      </c>
      <c r="MNB426" s="84" t="s">
        <v>258</v>
      </c>
      <c r="MNC426" s="84" t="s">
        <v>258</v>
      </c>
      <c r="MND426" s="84" t="s">
        <v>258</v>
      </c>
      <c r="MNE426" s="84" t="s">
        <v>258</v>
      </c>
      <c r="MNF426" s="84" t="s">
        <v>258</v>
      </c>
      <c r="MNG426" s="84" t="s">
        <v>258</v>
      </c>
      <c r="MNH426" s="84" t="s">
        <v>258</v>
      </c>
      <c r="MNI426" s="84" t="s">
        <v>258</v>
      </c>
      <c r="MNJ426" s="84" t="s">
        <v>258</v>
      </c>
      <c r="MNK426" s="84" t="s">
        <v>258</v>
      </c>
      <c r="MNL426" s="84" t="s">
        <v>258</v>
      </c>
      <c r="MNM426" s="84" t="s">
        <v>258</v>
      </c>
      <c r="MNN426" s="84" t="s">
        <v>258</v>
      </c>
      <c r="MNO426" s="84" t="s">
        <v>258</v>
      </c>
      <c r="MNP426" s="84" t="s">
        <v>258</v>
      </c>
      <c r="MNQ426" s="84" t="s">
        <v>258</v>
      </c>
      <c r="MNR426" s="84" t="s">
        <v>258</v>
      </c>
      <c r="MNS426" s="84" t="s">
        <v>258</v>
      </c>
      <c r="MNT426" s="84" t="s">
        <v>258</v>
      </c>
      <c r="MNU426" s="84" t="s">
        <v>258</v>
      </c>
      <c r="MNV426" s="84" t="s">
        <v>258</v>
      </c>
      <c r="MNW426" s="84" t="s">
        <v>258</v>
      </c>
      <c r="MNX426" s="84" t="s">
        <v>258</v>
      </c>
      <c r="MNY426" s="84" t="s">
        <v>258</v>
      </c>
      <c r="MNZ426" s="84" t="s">
        <v>258</v>
      </c>
      <c r="MOA426" s="84" t="s">
        <v>258</v>
      </c>
      <c r="MOB426" s="84" t="s">
        <v>258</v>
      </c>
      <c r="MOC426" s="84" t="s">
        <v>258</v>
      </c>
      <c r="MOD426" s="84" t="s">
        <v>258</v>
      </c>
      <c r="MOE426" s="84" t="s">
        <v>258</v>
      </c>
      <c r="MOF426" s="84" t="s">
        <v>258</v>
      </c>
      <c r="MOG426" s="84" t="s">
        <v>258</v>
      </c>
      <c r="MOH426" s="84" t="s">
        <v>258</v>
      </c>
      <c r="MOI426" s="84" t="s">
        <v>258</v>
      </c>
      <c r="MOJ426" s="84" t="s">
        <v>258</v>
      </c>
      <c r="MOK426" s="84" t="s">
        <v>258</v>
      </c>
      <c r="MOL426" s="84" t="s">
        <v>258</v>
      </c>
      <c r="MOM426" s="84" t="s">
        <v>258</v>
      </c>
      <c r="MON426" s="84" t="s">
        <v>258</v>
      </c>
      <c r="MOO426" s="84" t="s">
        <v>258</v>
      </c>
      <c r="MOP426" s="84" t="s">
        <v>258</v>
      </c>
      <c r="MOQ426" s="84" t="s">
        <v>258</v>
      </c>
      <c r="MOR426" s="84" t="s">
        <v>258</v>
      </c>
      <c r="MOS426" s="84" t="s">
        <v>258</v>
      </c>
      <c r="MOT426" s="84" t="s">
        <v>258</v>
      </c>
      <c r="MOU426" s="84" t="s">
        <v>258</v>
      </c>
      <c r="MOV426" s="84" t="s">
        <v>258</v>
      </c>
      <c r="MOW426" s="84" t="s">
        <v>258</v>
      </c>
      <c r="MOX426" s="84" t="s">
        <v>258</v>
      </c>
      <c r="MOY426" s="84" t="s">
        <v>258</v>
      </c>
      <c r="MOZ426" s="84" t="s">
        <v>258</v>
      </c>
      <c r="MPA426" s="84" t="s">
        <v>258</v>
      </c>
      <c r="MPB426" s="84" t="s">
        <v>258</v>
      </c>
      <c r="MPC426" s="84" t="s">
        <v>258</v>
      </c>
      <c r="MPD426" s="84" t="s">
        <v>258</v>
      </c>
      <c r="MPE426" s="84" t="s">
        <v>258</v>
      </c>
      <c r="MPF426" s="84" t="s">
        <v>258</v>
      </c>
      <c r="MPG426" s="84" t="s">
        <v>258</v>
      </c>
      <c r="MPH426" s="84" t="s">
        <v>258</v>
      </c>
      <c r="MPI426" s="84" t="s">
        <v>258</v>
      </c>
      <c r="MPJ426" s="84" t="s">
        <v>258</v>
      </c>
      <c r="MPK426" s="84" t="s">
        <v>258</v>
      </c>
      <c r="MPL426" s="84" t="s">
        <v>258</v>
      </c>
      <c r="MPM426" s="84" t="s">
        <v>258</v>
      </c>
      <c r="MPN426" s="84" t="s">
        <v>258</v>
      </c>
      <c r="MPO426" s="84" t="s">
        <v>258</v>
      </c>
      <c r="MPP426" s="84" t="s">
        <v>258</v>
      </c>
      <c r="MPQ426" s="84" t="s">
        <v>258</v>
      </c>
      <c r="MPR426" s="84" t="s">
        <v>258</v>
      </c>
      <c r="MPS426" s="84" t="s">
        <v>258</v>
      </c>
      <c r="MPT426" s="84" t="s">
        <v>258</v>
      </c>
      <c r="MPU426" s="84" t="s">
        <v>258</v>
      </c>
      <c r="MPV426" s="84" t="s">
        <v>258</v>
      </c>
      <c r="MPW426" s="84" t="s">
        <v>258</v>
      </c>
      <c r="MPX426" s="84" t="s">
        <v>258</v>
      </c>
      <c r="MPY426" s="84" t="s">
        <v>258</v>
      </c>
      <c r="MPZ426" s="84" t="s">
        <v>258</v>
      </c>
      <c r="MQA426" s="84" t="s">
        <v>258</v>
      </c>
      <c r="MQB426" s="84" t="s">
        <v>258</v>
      </c>
      <c r="MQC426" s="84" t="s">
        <v>258</v>
      </c>
      <c r="MQD426" s="84" t="s">
        <v>258</v>
      </c>
      <c r="MQE426" s="84" t="s">
        <v>258</v>
      </c>
      <c r="MQF426" s="84" t="s">
        <v>258</v>
      </c>
      <c r="MQG426" s="84" t="s">
        <v>258</v>
      </c>
      <c r="MQH426" s="84" t="s">
        <v>258</v>
      </c>
      <c r="MQI426" s="84" t="s">
        <v>258</v>
      </c>
      <c r="MQJ426" s="84" t="s">
        <v>258</v>
      </c>
      <c r="MQK426" s="84" t="s">
        <v>258</v>
      </c>
      <c r="MQL426" s="84" t="s">
        <v>258</v>
      </c>
      <c r="MQM426" s="84" t="s">
        <v>258</v>
      </c>
      <c r="MQN426" s="84" t="s">
        <v>258</v>
      </c>
      <c r="MQO426" s="84" t="s">
        <v>258</v>
      </c>
      <c r="MQP426" s="84" t="s">
        <v>258</v>
      </c>
      <c r="MQQ426" s="84" t="s">
        <v>258</v>
      </c>
      <c r="MQR426" s="84" t="s">
        <v>258</v>
      </c>
      <c r="MQS426" s="84" t="s">
        <v>258</v>
      </c>
      <c r="MQT426" s="84" t="s">
        <v>258</v>
      </c>
      <c r="MQU426" s="84" t="s">
        <v>258</v>
      </c>
      <c r="MQV426" s="84" t="s">
        <v>258</v>
      </c>
      <c r="MQW426" s="84" t="s">
        <v>258</v>
      </c>
      <c r="MQX426" s="84" t="s">
        <v>258</v>
      </c>
      <c r="MQY426" s="84" t="s">
        <v>258</v>
      </c>
      <c r="MQZ426" s="84" t="s">
        <v>258</v>
      </c>
      <c r="MRA426" s="84" t="s">
        <v>258</v>
      </c>
      <c r="MRB426" s="84" t="s">
        <v>258</v>
      </c>
      <c r="MRC426" s="84" t="s">
        <v>258</v>
      </c>
      <c r="MRD426" s="84" t="s">
        <v>258</v>
      </c>
      <c r="MRE426" s="84" t="s">
        <v>258</v>
      </c>
      <c r="MRF426" s="84" t="s">
        <v>258</v>
      </c>
      <c r="MRG426" s="84" t="s">
        <v>258</v>
      </c>
      <c r="MRH426" s="84" t="s">
        <v>258</v>
      </c>
      <c r="MRI426" s="84" t="s">
        <v>258</v>
      </c>
      <c r="MRJ426" s="84" t="s">
        <v>258</v>
      </c>
      <c r="MRK426" s="84" t="s">
        <v>258</v>
      </c>
      <c r="MRL426" s="84" t="s">
        <v>258</v>
      </c>
      <c r="MRM426" s="84" t="s">
        <v>258</v>
      </c>
      <c r="MRN426" s="84" t="s">
        <v>258</v>
      </c>
      <c r="MRO426" s="84" t="s">
        <v>258</v>
      </c>
      <c r="MRP426" s="84" t="s">
        <v>258</v>
      </c>
      <c r="MRQ426" s="84" t="s">
        <v>258</v>
      </c>
      <c r="MRR426" s="84" t="s">
        <v>258</v>
      </c>
      <c r="MRS426" s="84" t="s">
        <v>258</v>
      </c>
      <c r="MRT426" s="84" t="s">
        <v>258</v>
      </c>
      <c r="MRU426" s="84" t="s">
        <v>258</v>
      </c>
      <c r="MRV426" s="84" t="s">
        <v>258</v>
      </c>
      <c r="MRW426" s="84" t="s">
        <v>258</v>
      </c>
      <c r="MRX426" s="84" t="s">
        <v>258</v>
      </c>
      <c r="MRY426" s="84" t="s">
        <v>258</v>
      </c>
      <c r="MRZ426" s="84" t="s">
        <v>258</v>
      </c>
      <c r="MSA426" s="84" t="s">
        <v>258</v>
      </c>
      <c r="MSB426" s="84" t="s">
        <v>258</v>
      </c>
      <c r="MSC426" s="84" t="s">
        <v>258</v>
      </c>
      <c r="MSD426" s="84" t="s">
        <v>258</v>
      </c>
      <c r="MSE426" s="84" t="s">
        <v>258</v>
      </c>
      <c r="MSF426" s="84" t="s">
        <v>258</v>
      </c>
      <c r="MSG426" s="84" t="s">
        <v>258</v>
      </c>
      <c r="MSH426" s="84" t="s">
        <v>258</v>
      </c>
      <c r="MSI426" s="84" t="s">
        <v>258</v>
      </c>
      <c r="MSJ426" s="84" t="s">
        <v>258</v>
      </c>
      <c r="MSK426" s="84" t="s">
        <v>258</v>
      </c>
      <c r="MSL426" s="84" t="s">
        <v>258</v>
      </c>
      <c r="MSM426" s="84" t="s">
        <v>258</v>
      </c>
      <c r="MSN426" s="84" t="s">
        <v>258</v>
      </c>
      <c r="MSO426" s="84" t="s">
        <v>258</v>
      </c>
      <c r="MSP426" s="84" t="s">
        <v>258</v>
      </c>
      <c r="MSQ426" s="84" t="s">
        <v>258</v>
      </c>
      <c r="MSR426" s="84" t="s">
        <v>258</v>
      </c>
      <c r="MSS426" s="84" t="s">
        <v>258</v>
      </c>
      <c r="MST426" s="84" t="s">
        <v>258</v>
      </c>
      <c r="MSU426" s="84" t="s">
        <v>258</v>
      </c>
      <c r="MSV426" s="84" t="s">
        <v>258</v>
      </c>
      <c r="MSW426" s="84" t="s">
        <v>258</v>
      </c>
      <c r="MSX426" s="84" t="s">
        <v>258</v>
      </c>
      <c r="MSY426" s="84" t="s">
        <v>258</v>
      </c>
      <c r="MSZ426" s="84" t="s">
        <v>258</v>
      </c>
      <c r="MTA426" s="84" t="s">
        <v>258</v>
      </c>
      <c r="MTB426" s="84" t="s">
        <v>258</v>
      </c>
      <c r="MTC426" s="84" t="s">
        <v>258</v>
      </c>
      <c r="MTD426" s="84" t="s">
        <v>258</v>
      </c>
      <c r="MTE426" s="84" t="s">
        <v>258</v>
      </c>
      <c r="MTF426" s="84" t="s">
        <v>258</v>
      </c>
      <c r="MTG426" s="84" t="s">
        <v>258</v>
      </c>
      <c r="MTH426" s="84" t="s">
        <v>258</v>
      </c>
      <c r="MTI426" s="84" t="s">
        <v>258</v>
      </c>
      <c r="MTJ426" s="84" t="s">
        <v>258</v>
      </c>
      <c r="MTK426" s="84" t="s">
        <v>258</v>
      </c>
      <c r="MTL426" s="84" t="s">
        <v>258</v>
      </c>
      <c r="MTM426" s="84" t="s">
        <v>258</v>
      </c>
      <c r="MTN426" s="84" t="s">
        <v>258</v>
      </c>
      <c r="MTO426" s="84" t="s">
        <v>258</v>
      </c>
      <c r="MTP426" s="84" t="s">
        <v>258</v>
      </c>
      <c r="MTQ426" s="84" t="s">
        <v>258</v>
      </c>
      <c r="MTR426" s="84" t="s">
        <v>258</v>
      </c>
      <c r="MTS426" s="84" t="s">
        <v>258</v>
      </c>
      <c r="MTT426" s="84" t="s">
        <v>258</v>
      </c>
      <c r="MTU426" s="84" t="s">
        <v>258</v>
      </c>
      <c r="MTV426" s="84" t="s">
        <v>258</v>
      </c>
      <c r="MTW426" s="84" t="s">
        <v>258</v>
      </c>
      <c r="MTX426" s="84" t="s">
        <v>258</v>
      </c>
      <c r="MTY426" s="84" t="s">
        <v>258</v>
      </c>
      <c r="MTZ426" s="84" t="s">
        <v>258</v>
      </c>
      <c r="MUA426" s="84" t="s">
        <v>258</v>
      </c>
      <c r="MUB426" s="84" t="s">
        <v>258</v>
      </c>
      <c r="MUC426" s="84" t="s">
        <v>258</v>
      </c>
      <c r="MUD426" s="84" t="s">
        <v>258</v>
      </c>
      <c r="MUE426" s="84" t="s">
        <v>258</v>
      </c>
      <c r="MUF426" s="84" t="s">
        <v>258</v>
      </c>
      <c r="MUG426" s="84" t="s">
        <v>258</v>
      </c>
      <c r="MUH426" s="84" t="s">
        <v>258</v>
      </c>
      <c r="MUI426" s="84" t="s">
        <v>258</v>
      </c>
      <c r="MUJ426" s="84" t="s">
        <v>258</v>
      </c>
      <c r="MUK426" s="84" t="s">
        <v>258</v>
      </c>
      <c r="MUL426" s="84" t="s">
        <v>258</v>
      </c>
      <c r="MUM426" s="84" t="s">
        <v>258</v>
      </c>
      <c r="MUN426" s="84" t="s">
        <v>258</v>
      </c>
      <c r="MUO426" s="84" t="s">
        <v>258</v>
      </c>
      <c r="MUP426" s="84" t="s">
        <v>258</v>
      </c>
      <c r="MUQ426" s="84" t="s">
        <v>258</v>
      </c>
      <c r="MUR426" s="84" t="s">
        <v>258</v>
      </c>
      <c r="MUS426" s="84" t="s">
        <v>258</v>
      </c>
      <c r="MUT426" s="84" t="s">
        <v>258</v>
      </c>
      <c r="MUU426" s="84" t="s">
        <v>258</v>
      </c>
      <c r="MUV426" s="84" t="s">
        <v>258</v>
      </c>
      <c r="MUW426" s="84" t="s">
        <v>258</v>
      </c>
      <c r="MUX426" s="84" t="s">
        <v>258</v>
      </c>
      <c r="MUY426" s="84" t="s">
        <v>258</v>
      </c>
      <c r="MUZ426" s="84" t="s">
        <v>258</v>
      </c>
      <c r="MVA426" s="84" t="s">
        <v>258</v>
      </c>
      <c r="MVB426" s="84" t="s">
        <v>258</v>
      </c>
      <c r="MVC426" s="84" t="s">
        <v>258</v>
      </c>
      <c r="MVD426" s="84" t="s">
        <v>258</v>
      </c>
      <c r="MVE426" s="84" t="s">
        <v>258</v>
      </c>
      <c r="MVF426" s="84" t="s">
        <v>258</v>
      </c>
      <c r="MVG426" s="84" t="s">
        <v>258</v>
      </c>
      <c r="MVH426" s="84" t="s">
        <v>258</v>
      </c>
      <c r="MVI426" s="84" t="s">
        <v>258</v>
      </c>
      <c r="MVJ426" s="84" t="s">
        <v>258</v>
      </c>
      <c r="MVK426" s="84" t="s">
        <v>258</v>
      </c>
      <c r="MVL426" s="84" t="s">
        <v>258</v>
      </c>
      <c r="MVM426" s="84" t="s">
        <v>258</v>
      </c>
      <c r="MVN426" s="84" t="s">
        <v>258</v>
      </c>
      <c r="MVO426" s="84" t="s">
        <v>258</v>
      </c>
      <c r="MVP426" s="84" t="s">
        <v>258</v>
      </c>
      <c r="MVQ426" s="84" t="s">
        <v>258</v>
      </c>
      <c r="MVR426" s="84" t="s">
        <v>258</v>
      </c>
      <c r="MVS426" s="84" t="s">
        <v>258</v>
      </c>
      <c r="MVT426" s="84" t="s">
        <v>258</v>
      </c>
      <c r="MVU426" s="84" t="s">
        <v>258</v>
      </c>
      <c r="MVV426" s="84" t="s">
        <v>258</v>
      </c>
      <c r="MVW426" s="84" t="s">
        <v>258</v>
      </c>
      <c r="MVX426" s="84" t="s">
        <v>258</v>
      </c>
      <c r="MVY426" s="84" t="s">
        <v>258</v>
      </c>
      <c r="MVZ426" s="84" t="s">
        <v>258</v>
      </c>
      <c r="MWA426" s="84" t="s">
        <v>258</v>
      </c>
      <c r="MWB426" s="84" t="s">
        <v>258</v>
      </c>
      <c r="MWC426" s="84" t="s">
        <v>258</v>
      </c>
      <c r="MWD426" s="84" t="s">
        <v>258</v>
      </c>
      <c r="MWE426" s="84" t="s">
        <v>258</v>
      </c>
      <c r="MWF426" s="84" t="s">
        <v>258</v>
      </c>
      <c r="MWG426" s="84" t="s">
        <v>258</v>
      </c>
      <c r="MWH426" s="84" t="s">
        <v>258</v>
      </c>
      <c r="MWI426" s="84" t="s">
        <v>258</v>
      </c>
      <c r="MWJ426" s="84" t="s">
        <v>258</v>
      </c>
      <c r="MWK426" s="84" t="s">
        <v>258</v>
      </c>
      <c r="MWL426" s="84" t="s">
        <v>258</v>
      </c>
      <c r="MWM426" s="84" t="s">
        <v>258</v>
      </c>
      <c r="MWN426" s="84" t="s">
        <v>258</v>
      </c>
      <c r="MWO426" s="84" t="s">
        <v>258</v>
      </c>
      <c r="MWP426" s="84" t="s">
        <v>258</v>
      </c>
      <c r="MWQ426" s="84" t="s">
        <v>258</v>
      </c>
      <c r="MWR426" s="84" t="s">
        <v>258</v>
      </c>
      <c r="MWS426" s="84" t="s">
        <v>258</v>
      </c>
      <c r="MWT426" s="84" t="s">
        <v>258</v>
      </c>
      <c r="MWU426" s="84" t="s">
        <v>258</v>
      </c>
      <c r="MWV426" s="84" t="s">
        <v>258</v>
      </c>
      <c r="MWW426" s="84" t="s">
        <v>258</v>
      </c>
      <c r="MWX426" s="84" t="s">
        <v>258</v>
      </c>
      <c r="MWY426" s="84" t="s">
        <v>258</v>
      </c>
      <c r="MWZ426" s="84" t="s">
        <v>258</v>
      </c>
      <c r="MXA426" s="84" t="s">
        <v>258</v>
      </c>
      <c r="MXB426" s="84" t="s">
        <v>258</v>
      </c>
      <c r="MXC426" s="84" t="s">
        <v>258</v>
      </c>
      <c r="MXD426" s="84" t="s">
        <v>258</v>
      </c>
      <c r="MXE426" s="84" t="s">
        <v>258</v>
      </c>
      <c r="MXF426" s="84" t="s">
        <v>258</v>
      </c>
      <c r="MXG426" s="84" t="s">
        <v>258</v>
      </c>
      <c r="MXH426" s="84" t="s">
        <v>258</v>
      </c>
      <c r="MXI426" s="84" t="s">
        <v>258</v>
      </c>
      <c r="MXJ426" s="84" t="s">
        <v>258</v>
      </c>
      <c r="MXK426" s="84" t="s">
        <v>258</v>
      </c>
      <c r="MXL426" s="84" t="s">
        <v>258</v>
      </c>
      <c r="MXM426" s="84" t="s">
        <v>258</v>
      </c>
      <c r="MXN426" s="84" t="s">
        <v>258</v>
      </c>
      <c r="MXO426" s="84" t="s">
        <v>258</v>
      </c>
      <c r="MXP426" s="84" t="s">
        <v>258</v>
      </c>
      <c r="MXQ426" s="84" t="s">
        <v>258</v>
      </c>
      <c r="MXR426" s="84" t="s">
        <v>258</v>
      </c>
      <c r="MXS426" s="84" t="s">
        <v>258</v>
      </c>
      <c r="MXT426" s="84" t="s">
        <v>258</v>
      </c>
      <c r="MXU426" s="84" t="s">
        <v>258</v>
      </c>
      <c r="MXV426" s="84" t="s">
        <v>258</v>
      </c>
      <c r="MXW426" s="84" t="s">
        <v>258</v>
      </c>
      <c r="MXX426" s="84" t="s">
        <v>258</v>
      </c>
      <c r="MXY426" s="84" t="s">
        <v>258</v>
      </c>
      <c r="MXZ426" s="84" t="s">
        <v>258</v>
      </c>
      <c r="MYA426" s="84" t="s">
        <v>258</v>
      </c>
      <c r="MYB426" s="84" t="s">
        <v>258</v>
      </c>
      <c r="MYC426" s="84" t="s">
        <v>258</v>
      </c>
      <c r="MYD426" s="84" t="s">
        <v>258</v>
      </c>
      <c r="MYE426" s="84" t="s">
        <v>258</v>
      </c>
      <c r="MYF426" s="84" t="s">
        <v>258</v>
      </c>
      <c r="MYG426" s="84" t="s">
        <v>258</v>
      </c>
      <c r="MYH426" s="84" t="s">
        <v>258</v>
      </c>
      <c r="MYI426" s="84" t="s">
        <v>258</v>
      </c>
      <c r="MYJ426" s="84" t="s">
        <v>258</v>
      </c>
      <c r="MYK426" s="84" t="s">
        <v>258</v>
      </c>
      <c r="MYL426" s="84" t="s">
        <v>258</v>
      </c>
      <c r="MYM426" s="84" t="s">
        <v>258</v>
      </c>
      <c r="MYN426" s="84" t="s">
        <v>258</v>
      </c>
      <c r="MYO426" s="84" t="s">
        <v>258</v>
      </c>
      <c r="MYP426" s="84" t="s">
        <v>258</v>
      </c>
      <c r="MYQ426" s="84" t="s">
        <v>258</v>
      </c>
      <c r="MYR426" s="84" t="s">
        <v>258</v>
      </c>
      <c r="MYS426" s="84" t="s">
        <v>258</v>
      </c>
      <c r="MYT426" s="84" t="s">
        <v>258</v>
      </c>
      <c r="MYU426" s="84" t="s">
        <v>258</v>
      </c>
      <c r="MYV426" s="84" t="s">
        <v>258</v>
      </c>
      <c r="MYW426" s="84" t="s">
        <v>258</v>
      </c>
      <c r="MYX426" s="84" t="s">
        <v>258</v>
      </c>
      <c r="MYY426" s="84" t="s">
        <v>258</v>
      </c>
      <c r="MYZ426" s="84" t="s">
        <v>258</v>
      </c>
      <c r="MZA426" s="84" t="s">
        <v>258</v>
      </c>
      <c r="MZB426" s="84" t="s">
        <v>258</v>
      </c>
      <c r="MZC426" s="84" t="s">
        <v>258</v>
      </c>
      <c r="MZD426" s="84" t="s">
        <v>258</v>
      </c>
      <c r="MZE426" s="84" t="s">
        <v>258</v>
      </c>
      <c r="MZF426" s="84" t="s">
        <v>258</v>
      </c>
      <c r="MZG426" s="84" t="s">
        <v>258</v>
      </c>
      <c r="MZH426" s="84" t="s">
        <v>258</v>
      </c>
      <c r="MZI426" s="84" t="s">
        <v>258</v>
      </c>
      <c r="MZJ426" s="84" t="s">
        <v>258</v>
      </c>
      <c r="MZK426" s="84" t="s">
        <v>258</v>
      </c>
      <c r="MZL426" s="84" t="s">
        <v>258</v>
      </c>
      <c r="MZM426" s="84" t="s">
        <v>258</v>
      </c>
      <c r="MZN426" s="84" t="s">
        <v>258</v>
      </c>
      <c r="MZO426" s="84" t="s">
        <v>258</v>
      </c>
      <c r="MZP426" s="84" t="s">
        <v>258</v>
      </c>
      <c r="MZQ426" s="84" t="s">
        <v>258</v>
      </c>
      <c r="MZR426" s="84" t="s">
        <v>258</v>
      </c>
      <c r="MZS426" s="84" t="s">
        <v>258</v>
      </c>
      <c r="MZT426" s="84" t="s">
        <v>258</v>
      </c>
      <c r="MZU426" s="84" t="s">
        <v>258</v>
      </c>
      <c r="MZV426" s="84" t="s">
        <v>258</v>
      </c>
      <c r="MZW426" s="84" t="s">
        <v>258</v>
      </c>
      <c r="MZX426" s="84" t="s">
        <v>258</v>
      </c>
      <c r="MZY426" s="84" t="s">
        <v>258</v>
      </c>
      <c r="MZZ426" s="84" t="s">
        <v>258</v>
      </c>
      <c r="NAA426" s="84" t="s">
        <v>258</v>
      </c>
      <c r="NAB426" s="84" t="s">
        <v>258</v>
      </c>
      <c r="NAC426" s="84" t="s">
        <v>258</v>
      </c>
      <c r="NAD426" s="84" t="s">
        <v>258</v>
      </c>
      <c r="NAE426" s="84" t="s">
        <v>258</v>
      </c>
      <c r="NAF426" s="84" t="s">
        <v>258</v>
      </c>
      <c r="NAG426" s="84" t="s">
        <v>258</v>
      </c>
      <c r="NAH426" s="84" t="s">
        <v>258</v>
      </c>
      <c r="NAI426" s="84" t="s">
        <v>258</v>
      </c>
      <c r="NAJ426" s="84" t="s">
        <v>258</v>
      </c>
      <c r="NAK426" s="84" t="s">
        <v>258</v>
      </c>
      <c r="NAL426" s="84" t="s">
        <v>258</v>
      </c>
      <c r="NAM426" s="84" t="s">
        <v>258</v>
      </c>
      <c r="NAN426" s="84" t="s">
        <v>258</v>
      </c>
      <c r="NAO426" s="84" t="s">
        <v>258</v>
      </c>
      <c r="NAP426" s="84" t="s">
        <v>258</v>
      </c>
      <c r="NAQ426" s="84" t="s">
        <v>258</v>
      </c>
      <c r="NAR426" s="84" t="s">
        <v>258</v>
      </c>
      <c r="NAS426" s="84" t="s">
        <v>258</v>
      </c>
      <c r="NAT426" s="84" t="s">
        <v>258</v>
      </c>
      <c r="NAU426" s="84" t="s">
        <v>258</v>
      </c>
      <c r="NAV426" s="84" t="s">
        <v>258</v>
      </c>
      <c r="NAW426" s="84" t="s">
        <v>258</v>
      </c>
      <c r="NAX426" s="84" t="s">
        <v>258</v>
      </c>
      <c r="NAY426" s="84" t="s">
        <v>258</v>
      </c>
      <c r="NAZ426" s="84" t="s">
        <v>258</v>
      </c>
      <c r="NBA426" s="84" t="s">
        <v>258</v>
      </c>
      <c r="NBB426" s="84" t="s">
        <v>258</v>
      </c>
      <c r="NBC426" s="84" t="s">
        <v>258</v>
      </c>
      <c r="NBD426" s="84" t="s">
        <v>258</v>
      </c>
      <c r="NBE426" s="84" t="s">
        <v>258</v>
      </c>
      <c r="NBF426" s="84" t="s">
        <v>258</v>
      </c>
      <c r="NBG426" s="84" t="s">
        <v>258</v>
      </c>
      <c r="NBH426" s="84" t="s">
        <v>258</v>
      </c>
      <c r="NBI426" s="84" t="s">
        <v>258</v>
      </c>
      <c r="NBJ426" s="84" t="s">
        <v>258</v>
      </c>
      <c r="NBK426" s="84" t="s">
        <v>258</v>
      </c>
      <c r="NBL426" s="84" t="s">
        <v>258</v>
      </c>
      <c r="NBM426" s="84" t="s">
        <v>258</v>
      </c>
      <c r="NBN426" s="84" t="s">
        <v>258</v>
      </c>
      <c r="NBO426" s="84" t="s">
        <v>258</v>
      </c>
      <c r="NBP426" s="84" t="s">
        <v>258</v>
      </c>
      <c r="NBQ426" s="84" t="s">
        <v>258</v>
      </c>
      <c r="NBR426" s="84" t="s">
        <v>258</v>
      </c>
      <c r="NBS426" s="84" t="s">
        <v>258</v>
      </c>
      <c r="NBT426" s="84" t="s">
        <v>258</v>
      </c>
      <c r="NBU426" s="84" t="s">
        <v>258</v>
      </c>
      <c r="NBV426" s="84" t="s">
        <v>258</v>
      </c>
      <c r="NBW426" s="84" t="s">
        <v>258</v>
      </c>
      <c r="NBX426" s="84" t="s">
        <v>258</v>
      </c>
      <c r="NBY426" s="84" t="s">
        <v>258</v>
      </c>
      <c r="NBZ426" s="84" t="s">
        <v>258</v>
      </c>
      <c r="NCA426" s="84" t="s">
        <v>258</v>
      </c>
      <c r="NCB426" s="84" t="s">
        <v>258</v>
      </c>
      <c r="NCC426" s="84" t="s">
        <v>258</v>
      </c>
      <c r="NCD426" s="84" t="s">
        <v>258</v>
      </c>
      <c r="NCE426" s="84" t="s">
        <v>258</v>
      </c>
      <c r="NCF426" s="84" t="s">
        <v>258</v>
      </c>
      <c r="NCG426" s="84" t="s">
        <v>258</v>
      </c>
      <c r="NCH426" s="84" t="s">
        <v>258</v>
      </c>
      <c r="NCI426" s="84" t="s">
        <v>258</v>
      </c>
      <c r="NCJ426" s="84" t="s">
        <v>258</v>
      </c>
      <c r="NCK426" s="84" t="s">
        <v>258</v>
      </c>
      <c r="NCL426" s="84" t="s">
        <v>258</v>
      </c>
      <c r="NCM426" s="84" t="s">
        <v>258</v>
      </c>
      <c r="NCN426" s="84" t="s">
        <v>258</v>
      </c>
      <c r="NCO426" s="84" t="s">
        <v>258</v>
      </c>
      <c r="NCP426" s="84" t="s">
        <v>258</v>
      </c>
      <c r="NCQ426" s="84" t="s">
        <v>258</v>
      </c>
      <c r="NCR426" s="84" t="s">
        <v>258</v>
      </c>
      <c r="NCS426" s="84" t="s">
        <v>258</v>
      </c>
      <c r="NCT426" s="84" t="s">
        <v>258</v>
      </c>
      <c r="NCU426" s="84" t="s">
        <v>258</v>
      </c>
      <c r="NCV426" s="84" t="s">
        <v>258</v>
      </c>
      <c r="NCW426" s="84" t="s">
        <v>258</v>
      </c>
      <c r="NCX426" s="84" t="s">
        <v>258</v>
      </c>
      <c r="NCY426" s="84" t="s">
        <v>258</v>
      </c>
      <c r="NCZ426" s="84" t="s">
        <v>258</v>
      </c>
      <c r="NDA426" s="84" t="s">
        <v>258</v>
      </c>
      <c r="NDB426" s="84" t="s">
        <v>258</v>
      </c>
      <c r="NDC426" s="84" t="s">
        <v>258</v>
      </c>
      <c r="NDD426" s="84" t="s">
        <v>258</v>
      </c>
      <c r="NDE426" s="84" t="s">
        <v>258</v>
      </c>
      <c r="NDF426" s="84" t="s">
        <v>258</v>
      </c>
      <c r="NDG426" s="84" t="s">
        <v>258</v>
      </c>
      <c r="NDH426" s="84" t="s">
        <v>258</v>
      </c>
      <c r="NDI426" s="84" t="s">
        <v>258</v>
      </c>
      <c r="NDJ426" s="84" t="s">
        <v>258</v>
      </c>
      <c r="NDK426" s="84" t="s">
        <v>258</v>
      </c>
      <c r="NDL426" s="84" t="s">
        <v>258</v>
      </c>
      <c r="NDM426" s="84" t="s">
        <v>258</v>
      </c>
      <c r="NDN426" s="84" t="s">
        <v>258</v>
      </c>
      <c r="NDO426" s="84" t="s">
        <v>258</v>
      </c>
      <c r="NDP426" s="84" t="s">
        <v>258</v>
      </c>
      <c r="NDQ426" s="84" t="s">
        <v>258</v>
      </c>
      <c r="NDR426" s="84" t="s">
        <v>258</v>
      </c>
      <c r="NDS426" s="84" t="s">
        <v>258</v>
      </c>
      <c r="NDT426" s="84" t="s">
        <v>258</v>
      </c>
      <c r="NDU426" s="84" t="s">
        <v>258</v>
      </c>
      <c r="NDV426" s="84" t="s">
        <v>258</v>
      </c>
      <c r="NDW426" s="84" t="s">
        <v>258</v>
      </c>
      <c r="NDX426" s="84" t="s">
        <v>258</v>
      </c>
      <c r="NDY426" s="84" t="s">
        <v>258</v>
      </c>
      <c r="NDZ426" s="84" t="s">
        <v>258</v>
      </c>
      <c r="NEA426" s="84" t="s">
        <v>258</v>
      </c>
      <c r="NEB426" s="84" t="s">
        <v>258</v>
      </c>
      <c r="NEC426" s="84" t="s">
        <v>258</v>
      </c>
      <c r="NED426" s="84" t="s">
        <v>258</v>
      </c>
      <c r="NEE426" s="84" t="s">
        <v>258</v>
      </c>
      <c r="NEF426" s="84" t="s">
        <v>258</v>
      </c>
      <c r="NEG426" s="84" t="s">
        <v>258</v>
      </c>
      <c r="NEH426" s="84" t="s">
        <v>258</v>
      </c>
      <c r="NEI426" s="84" t="s">
        <v>258</v>
      </c>
      <c r="NEJ426" s="84" t="s">
        <v>258</v>
      </c>
      <c r="NEK426" s="84" t="s">
        <v>258</v>
      </c>
      <c r="NEL426" s="84" t="s">
        <v>258</v>
      </c>
      <c r="NEM426" s="84" t="s">
        <v>258</v>
      </c>
      <c r="NEN426" s="84" t="s">
        <v>258</v>
      </c>
      <c r="NEO426" s="84" t="s">
        <v>258</v>
      </c>
      <c r="NEP426" s="84" t="s">
        <v>258</v>
      </c>
      <c r="NEQ426" s="84" t="s">
        <v>258</v>
      </c>
      <c r="NER426" s="84" t="s">
        <v>258</v>
      </c>
      <c r="NES426" s="84" t="s">
        <v>258</v>
      </c>
      <c r="NET426" s="84" t="s">
        <v>258</v>
      </c>
      <c r="NEU426" s="84" t="s">
        <v>258</v>
      </c>
      <c r="NEV426" s="84" t="s">
        <v>258</v>
      </c>
      <c r="NEW426" s="84" t="s">
        <v>258</v>
      </c>
      <c r="NEX426" s="84" t="s">
        <v>258</v>
      </c>
      <c r="NEY426" s="84" t="s">
        <v>258</v>
      </c>
      <c r="NEZ426" s="84" t="s">
        <v>258</v>
      </c>
      <c r="NFA426" s="84" t="s">
        <v>258</v>
      </c>
      <c r="NFB426" s="84" t="s">
        <v>258</v>
      </c>
      <c r="NFC426" s="84" t="s">
        <v>258</v>
      </c>
      <c r="NFD426" s="84" t="s">
        <v>258</v>
      </c>
      <c r="NFE426" s="84" t="s">
        <v>258</v>
      </c>
      <c r="NFF426" s="84" t="s">
        <v>258</v>
      </c>
      <c r="NFG426" s="84" t="s">
        <v>258</v>
      </c>
      <c r="NFH426" s="84" t="s">
        <v>258</v>
      </c>
      <c r="NFI426" s="84" t="s">
        <v>258</v>
      </c>
      <c r="NFJ426" s="84" t="s">
        <v>258</v>
      </c>
      <c r="NFK426" s="84" t="s">
        <v>258</v>
      </c>
      <c r="NFL426" s="84" t="s">
        <v>258</v>
      </c>
      <c r="NFM426" s="84" t="s">
        <v>258</v>
      </c>
      <c r="NFN426" s="84" t="s">
        <v>258</v>
      </c>
      <c r="NFO426" s="84" t="s">
        <v>258</v>
      </c>
      <c r="NFP426" s="84" t="s">
        <v>258</v>
      </c>
      <c r="NFQ426" s="84" t="s">
        <v>258</v>
      </c>
      <c r="NFR426" s="84" t="s">
        <v>258</v>
      </c>
      <c r="NFS426" s="84" t="s">
        <v>258</v>
      </c>
      <c r="NFT426" s="84" t="s">
        <v>258</v>
      </c>
      <c r="NFU426" s="84" t="s">
        <v>258</v>
      </c>
      <c r="NFV426" s="84" t="s">
        <v>258</v>
      </c>
      <c r="NFW426" s="84" t="s">
        <v>258</v>
      </c>
      <c r="NFX426" s="84" t="s">
        <v>258</v>
      </c>
      <c r="NFY426" s="84" t="s">
        <v>258</v>
      </c>
      <c r="NFZ426" s="84" t="s">
        <v>258</v>
      </c>
      <c r="NGA426" s="84" t="s">
        <v>258</v>
      </c>
      <c r="NGB426" s="84" t="s">
        <v>258</v>
      </c>
      <c r="NGC426" s="84" t="s">
        <v>258</v>
      </c>
      <c r="NGD426" s="84" t="s">
        <v>258</v>
      </c>
      <c r="NGE426" s="84" t="s">
        <v>258</v>
      </c>
      <c r="NGF426" s="84" t="s">
        <v>258</v>
      </c>
      <c r="NGG426" s="84" t="s">
        <v>258</v>
      </c>
      <c r="NGH426" s="84" t="s">
        <v>258</v>
      </c>
      <c r="NGI426" s="84" t="s">
        <v>258</v>
      </c>
      <c r="NGJ426" s="84" t="s">
        <v>258</v>
      </c>
      <c r="NGK426" s="84" t="s">
        <v>258</v>
      </c>
      <c r="NGL426" s="84" t="s">
        <v>258</v>
      </c>
      <c r="NGM426" s="84" t="s">
        <v>258</v>
      </c>
      <c r="NGN426" s="84" t="s">
        <v>258</v>
      </c>
      <c r="NGO426" s="84" t="s">
        <v>258</v>
      </c>
      <c r="NGP426" s="84" t="s">
        <v>258</v>
      </c>
      <c r="NGQ426" s="84" t="s">
        <v>258</v>
      </c>
      <c r="NGR426" s="84" t="s">
        <v>258</v>
      </c>
      <c r="NGS426" s="84" t="s">
        <v>258</v>
      </c>
      <c r="NGT426" s="84" t="s">
        <v>258</v>
      </c>
      <c r="NGU426" s="84" t="s">
        <v>258</v>
      </c>
      <c r="NGV426" s="84" t="s">
        <v>258</v>
      </c>
      <c r="NGW426" s="84" t="s">
        <v>258</v>
      </c>
      <c r="NGX426" s="84" t="s">
        <v>258</v>
      </c>
      <c r="NGY426" s="84" t="s">
        <v>258</v>
      </c>
      <c r="NGZ426" s="84" t="s">
        <v>258</v>
      </c>
      <c r="NHA426" s="84" t="s">
        <v>258</v>
      </c>
      <c r="NHB426" s="84" t="s">
        <v>258</v>
      </c>
      <c r="NHC426" s="84" t="s">
        <v>258</v>
      </c>
      <c r="NHD426" s="84" t="s">
        <v>258</v>
      </c>
      <c r="NHE426" s="84" t="s">
        <v>258</v>
      </c>
      <c r="NHF426" s="84" t="s">
        <v>258</v>
      </c>
      <c r="NHG426" s="84" t="s">
        <v>258</v>
      </c>
      <c r="NHH426" s="84" t="s">
        <v>258</v>
      </c>
      <c r="NHI426" s="84" t="s">
        <v>258</v>
      </c>
      <c r="NHJ426" s="84" t="s">
        <v>258</v>
      </c>
      <c r="NHK426" s="84" t="s">
        <v>258</v>
      </c>
      <c r="NHL426" s="84" t="s">
        <v>258</v>
      </c>
      <c r="NHM426" s="84" t="s">
        <v>258</v>
      </c>
      <c r="NHN426" s="84" t="s">
        <v>258</v>
      </c>
      <c r="NHO426" s="84" t="s">
        <v>258</v>
      </c>
      <c r="NHP426" s="84" t="s">
        <v>258</v>
      </c>
      <c r="NHQ426" s="84" t="s">
        <v>258</v>
      </c>
      <c r="NHR426" s="84" t="s">
        <v>258</v>
      </c>
      <c r="NHS426" s="84" t="s">
        <v>258</v>
      </c>
      <c r="NHT426" s="84" t="s">
        <v>258</v>
      </c>
      <c r="NHU426" s="84" t="s">
        <v>258</v>
      </c>
      <c r="NHV426" s="84" t="s">
        <v>258</v>
      </c>
      <c r="NHW426" s="84" t="s">
        <v>258</v>
      </c>
      <c r="NHX426" s="84" t="s">
        <v>258</v>
      </c>
      <c r="NHY426" s="84" t="s">
        <v>258</v>
      </c>
      <c r="NHZ426" s="84" t="s">
        <v>258</v>
      </c>
      <c r="NIA426" s="84" t="s">
        <v>258</v>
      </c>
      <c r="NIB426" s="84" t="s">
        <v>258</v>
      </c>
      <c r="NIC426" s="84" t="s">
        <v>258</v>
      </c>
      <c r="NID426" s="84" t="s">
        <v>258</v>
      </c>
      <c r="NIE426" s="84" t="s">
        <v>258</v>
      </c>
      <c r="NIF426" s="84" t="s">
        <v>258</v>
      </c>
      <c r="NIG426" s="84" t="s">
        <v>258</v>
      </c>
      <c r="NIH426" s="84" t="s">
        <v>258</v>
      </c>
      <c r="NII426" s="84" t="s">
        <v>258</v>
      </c>
      <c r="NIJ426" s="84" t="s">
        <v>258</v>
      </c>
      <c r="NIK426" s="84" t="s">
        <v>258</v>
      </c>
      <c r="NIL426" s="84" t="s">
        <v>258</v>
      </c>
      <c r="NIM426" s="84" t="s">
        <v>258</v>
      </c>
      <c r="NIN426" s="84" t="s">
        <v>258</v>
      </c>
      <c r="NIO426" s="84" t="s">
        <v>258</v>
      </c>
      <c r="NIP426" s="84" t="s">
        <v>258</v>
      </c>
      <c r="NIQ426" s="84" t="s">
        <v>258</v>
      </c>
      <c r="NIR426" s="84" t="s">
        <v>258</v>
      </c>
      <c r="NIS426" s="84" t="s">
        <v>258</v>
      </c>
      <c r="NIT426" s="84" t="s">
        <v>258</v>
      </c>
      <c r="NIU426" s="84" t="s">
        <v>258</v>
      </c>
      <c r="NIV426" s="84" t="s">
        <v>258</v>
      </c>
      <c r="NIW426" s="84" t="s">
        <v>258</v>
      </c>
      <c r="NIX426" s="84" t="s">
        <v>258</v>
      </c>
      <c r="NIY426" s="84" t="s">
        <v>258</v>
      </c>
      <c r="NIZ426" s="84" t="s">
        <v>258</v>
      </c>
      <c r="NJA426" s="84" t="s">
        <v>258</v>
      </c>
      <c r="NJB426" s="84" t="s">
        <v>258</v>
      </c>
      <c r="NJC426" s="84" t="s">
        <v>258</v>
      </c>
      <c r="NJD426" s="84" t="s">
        <v>258</v>
      </c>
      <c r="NJE426" s="84" t="s">
        <v>258</v>
      </c>
      <c r="NJF426" s="84" t="s">
        <v>258</v>
      </c>
      <c r="NJG426" s="84" t="s">
        <v>258</v>
      </c>
      <c r="NJH426" s="84" t="s">
        <v>258</v>
      </c>
      <c r="NJI426" s="84" t="s">
        <v>258</v>
      </c>
      <c r="NJJ426" s="84" t="s">
        <v>258</v>
      </c>
      <c r="NJK426" s="84" t="s">
        <v>258</v>
      </c>
      <c r="NJL426" s="84" t="s">
        <v>258</v>
      </c>
      <c r="NJM426" s="84" t="s">
        <v>258</v>
      </c>
      <c r="NJN426" s="84" t="s">
        <v>258</v>
      </c>
      <c r="NJO426" s="84" t="s">
        <v>258</v>
      </c>
      <c r="NJP426" s="84" t="s">
        <v>258</v>
      </c>
      <c r="NJQ426" s="84" t="s">
        <v>258</v>
      </c>
      <c r="NJR426" s="84" t="s">
        <v>258</v>
      </c>
      <c r="NJS426" s="84" t="s">
        <v>258</v>
      </c>
      <c r="NJT426" s="84" t="s">
        <v>258</v>
      </c>
      <c r="NJU426" s="84" t="s">
        <v>258</v>
      </c>
      <c r="NJV426" s="84" t="s">
        <v>258</v>
      </c>
      <c r="NJW426" s="84" t="s">
        <v>258</v>
      </c>
      <c r="NJX426" s="84" t="s">
        <v>258</v>
      </c>
      <c r="NJY426" s="84" t="s">
        <v>258</v>
      </c>
      <c r="NJZ426" s="84" t="s">
        <v>258</v>
      </c>
      <c r="NKA426" s="84" t="s">
        <v>258</v>
      </c>
      <c r="NKB426" s="84" t="s">
        <v>258</v>
      </c>
      <c r="NKC426" s="84" t="s">
        <v>258</v>
      </c>
      <c r="NKD426" s="84" t="s">
        <v>258</v>
      </c>
      <c r="NKE426" s="84" t="s">
        <v>258</v>
      </c>
      <c r="NKF426" s="84" t="s">
        <v>258</v>
      </c>
      <c r="NKG426" s="84" t="s">
        <v>258</v>
      </c>
      <c r="NKH426" s="84" t="s">
        <v>258</v>
      </c>
      <c r="NKI426" s="84" t="s">
        <v>258</v>
      </c>
      <c r="NKJ426" s="84" t="s">
        <v>258</v>
      </c>
      <c r="NKK426" s="84" t="s">
        <v>258</v>
      </c>
      <c r="NKL426" s="84" t="s">
        <v>258</v>
      </c>
      <c r="NKM426" s="84" t="s">
        <v>258</v>
      </c>
      <c r="NKN426" s="84" t="s">
        <v>258</v>
      </c>
      <c r="NKO426" s="84" t="s">
        <v>258</v>
      </c>
      <c r="NKP426" s="84" t="s">
        <v>258</v>
      </c>
      <c r="NKQ426" s="84" t="s">
        <v>258</v>
      </c>
      <c r="NKR426" s="84" t="s">
        <v>258</v>
      </c>
      <c r="NKS426" s="84" t="s">
        <v>258</v>
      </c>
      <c r="NKT426" s="84" t="s">
        <v>258</v>
      </c>
      <c r="NKU426" s="84" t="s">
        <v>258</v>
      </c>
      <c r="NKV426" s="84" t="s">
        <v>258</v>
      </c>
      <c r="NKW426" s="84" t="s">
        <v>258</v>
      </c>
      <c r="NKX426" s="84" t="s">
        <v>258</v>
      </c>
      <c r="NKY426" s="84" t="s">
        <v>258</v>
      </c>
      <c r="NKZ426" s="84" t="s">
        <v>258</v>
      </c>
      <c r="NLA426" s="84" t="s">
        <v>258</v>
      </c>
      <c r="NLB426" s="84" t="s">
        <v>258</v>
      </c>
      <c r="NLC426" s="84" t="s">
        <v>258</v>
      </c>
      <c r="NLD426" s="84" t="s">
        <v>258</v>
      </c>
      <c r="NLE426" s="84" t="s">
        <v>258</v>
      </c>
      <c r="NLF426" s="84" t="s">
        <v>258</v>
      </c>
      <c r="NLG426" s="84" t="s">
        <v>258</v>
      </c>
      <c r="NLH426" s="84" t="s">
        <v>258</v>
      </c>
      <c r="NLI426" s="84" t="s">
        <v>258</v>
      </c>
      <c r="NLJ426" s="84" t="s">
        <v>258</v>
      </c>
      <c r="NLK426" s="84" t="s">
        <v>258</v>
      </c>
      <c r="NLL426" s="84" t="s">
        <v>258</v>
      </c>
      <c r="NLM426" s="84" t="s">
        <v>258</v>
      </c>
      <c r="NLN426" s="84" t="s">
        <v>258</v>
      </c>
      <c r="NLO426" s="84" t="s">
        <v>258</v>
      </c>
      <c r="NLP426" s="84" t="s">
        <v>258</v>
      </c>
      <c r="NLQ426" s="84" t="s">
        <v>258</v>
      </c>
      <c r="NLR426" s="84" t="s">
        <v>258</v>
      </c>
      <c r="NLS426" s="84" t="s">
        <v>258</v>
      </c>
      <c r="NLT426" s="84" t="s">
        <v>258</v>
      </c>
      <c r="NLU426" s="84" t="s">
        <v>258</v>
      </c>
      <c r="NLV426" s="84" t="s">
        <v>258</v>
      </c>
      <c r="NLW426" s="84" t="s">
        <v>258</v>
      </c>
      <c r="NLX426" s="84" t="s">
        <v>258</v>
      </c>
      <c r="NLY426" s="84" t="s">
        <v>258</v>
      </c>
      <c r="NLZ426" s="84" t="s">
        <v>258</v>
      </c>
      <c r="NMA426" s="84" t="s">
        <v>258</v>
      </c>
      <c r="NMB426" s="84" t="s">
        <v>258</v>
      </c>
      <c r="NMC426" s="84" t="s">
        <v>258</v>
      </c>
      <c r="NMD426" s="84" t="s">
        <v>258</v>
      </c>
      <c r="NME426" s="84" t="s">
        <v>258</v>
      </c>
      <c r="NMF426" s="84" t="s">
        <v>258</v>
      </c>
      <c r="NMG426" s="84" t="s">
        <v>258</v>
      </c>
      <c r="NMH426" s="84" t="s">
        <v>258</v>
      </c>
      <c r="NMI426" s="84" t="s">
        <v>258</v>
      </c>
      <c r="NMJ426" s="84" t="s">
        <v>258</v>
      </c>
      <c r="NMK426" s="84" t="s">
        <v>258</v>
      </c>
      <c r="NML426" s="84" t="s">
        <v>258</v>
      </c>
      <c r="NMM426" s="84" t="s">
        <v>258</v>
      </c>
      <c r="NMN426" s="84" t="s">
        <v>258</v>
      </c>
      <c r="NMO426" s="84" t="s">
        <v>258</v>
      </c>
      <c r="NMP426" s="84" t="s">
        <v>258</v>
      </c>
      <c r="NMQ426" s="84" t="s">
        <v>258</v>
      </c>
      <c r="NMR426" s="84" t="s">
        <v>258</v>
      </c>
      <c r="NMS426" s="84" t="s">
        <v>258</v>
      </c>
      <c r="NMT426" s="84" t="s">
        <v>258</v>
      </c>
      <c r="NMU426" s="84" t="s">
        <v>258</v>
      </c>
      <c r="NMV426" s="84" t="s">
        <v>258</v>
      </c>
      <c r="NMW426" s="84" t="s">
        <v>258</v>
      </c>
      <c r="NMX426" s="84" t="s">
        <v>258</v>
      </c>
      <c r="NMY426" s="84" t="s">
        <v>258</v>
      </c>
      <c r="NMZ426" s="84" t="s">
        <v>258</v>
      </c>
      <c r="NNA426" s="84" t="s">
        <v>258</v>
      </c>
      <c r="NNB426" s="84" t="s">
        <v>258</v>
      </c>
      <c r="NNC426" s="84" t="s">
        <v>258</v>
      </c>
      <c r="NND426" s="84" t="s">
        <v>258</v>
      </c>
      <c r="NNE426" s="84" t="s">
        <v>258</v>
      </c>
      <c r="NNF426" s="84" t="s">
        <v>258</v>
      </c>
      <c r="NNG426" s="84" t="s">
        <v>258</v>
      </c>
      <c r="NNH426" s="84" t="s">
        <v>258</v>
      </c>
      <c r="NNI426" s="84" t="s">
        <v>258</v>
      </c>
      <c r="NNJ426" s="84" t="s">
        <v>258</v>
      </c>
      <c r="NNK426" s="84" t="s">
        <v>258</v>
      </c>
      <c r="NNL426" s="84" t="s">
        <v>258</v>
      </c>
      <c r="NNM426" s="84" t="s">
        <v>258</v>
      </c>
      <c r="NNN426" s="84" t="s">
        <v>258</v>
      </c>
      <c r="NNO426" s="84" t="s">
        <v>258</v>
      </c>
      <c r="NNP426" s="84" t="s">
        <v>258</v>
      </c>
      <c r="NNQ426" s="84" t="s">
        <v>258</v>
      </c>
      <c r="NNR426" s="84" t="s">
        <v>258</v>
      </c>
      <c r="NNS426" s="84" t="s">
        <v>258</v>
      </c>
      <c r="NNT426" s="84" t="s">
        <v>258</v>
      </c>
      <c r="NNU426" s="84" t="s">
        <v>258</v>
      </c>
      <c r="NNV426" s="84" t="s">
        <v>258</v>
      </c>
      <c r="NNW426" s="84" t="s">
        <v>258</v>
      </c>
      <c r="NNX426" s="84" t="s">
        <v>258</v>
      </c>
      <c r="NNY426" s="84" t="s">
        <v>258</v>
      </c>
      <c r="NNZ426" s="84" t="s">
        <v>258</v>
      </c>
      <c r="NOA426" s="84" t="s">
        <v>258</v>
      </c>
      <c r="NOB426" s="84" t="s">
        <v>258</v>
      </c>
      <c r="NOC426" s="84" t="s">
        <v>258</v>
      </c>
      <c r="NOD426" s="84" t="s">
        <v>258</v>
      </c>
      <c r="NOE426" s="84" t="s">
        <v>258</v>
      </c>
      <c r="NOF426" s="84" t="s">
        <v>258</v>
      </c>
      <c r="NOG426" s="84" t="s">
        <v>258</v>
      </c>
      <c r="NOH426" s="84" t="s">
        <v>258</v>
      </c>
      <c r="NOI426" s="84" t="s">
        <v>258</v>
      </c>
      <c r="NOJ426" s="84" t="s">
        <v>258</v>
      </c>
      <c r="NOK426" s="84" t="s">
        <v>258</v>
      </c>
      <c r="NOL426" s="84" t="s">
        <v>258</v>
      </c>
      <c r="NOM426" s="84" t="s">
        <v>258</v>
      </c>
      <c r="NON426" s="84" t="s">
        <v>258</v>
      </c>
      <c r="NOO426" s="84" t="s">
        <v>258</v>
      </c>
      <c r="NOP426" s="84" t="s">
        <v>258</v>
      </c>
      <c r="NOQ426" s="84" t="s">
        <v>258</v>
      </c>
      <c r="NOR426" s="84" t="s">
        <v>258</v>
      </c>
      <c r="NOS426" s="84" t="s">
        <v>258</v>
      </c>
      <c r="NOT426" s="84" t="s">
        <v>258</v>
      </c>
      <c r="NOU426" s="84" t="s">
        <v>258</v>
      </c>
      <c r="NOV426" s="84" t="s">
        <v>258</v>
      </c>
      <c r="NOW426" s="84" t="s">
        <v>258</v>
      </c>
      <c r="NOX426" s="84" t="s">
        <v>258</v>
      </c>
      <c r="NOY426" s="84" t="s">
        <v>258</v>
      </c>
      <c r="NOZ426" s="84" t="s">
        <v>258</v>
      </c>
      <c r="NPA426" s="84" t="s">
        <v>258</v>
      </c>
      <c r="NPB426" s="84" t="s">
        <v>258</v>
      </c>
      <c r="NPC426" s="84" t="s">
        <v>258</v>
      </c>
      <c r="NPD426" s="84" t="s">
        <v>258</v>
      </c>
      <c r="NPE426" s="84" t="s">
        <v>258</v>
      </c>
      <c r="NPF426" s="84" t="s">
        <v>258</v>
      </c>
      <c r="NPG426" s="84" t="s">
        <v>258</v>
      </c>
      <c r="NPH426" s="84" t="s">
        <v>258</v>
      </c>
      <c r="NPI426" s="84" t="s">
        <v>258</v>
      </c>
      <c r="NPJ426" s="84" t="s">
        <v>258</v>
      </c>
      <c r="NPK426" s="84" t="s">
        <v>258</v>
      </c>
      <c r="NPL426" s="84" t="s">
        <v>258</v>
      </c>
      <c r="NPM426" s="84" t="s">
        <v>258</v>
      </c>
      <c r="NPN426" s="84" t="s">
        <v>258</v>
      </c>
      <c r="NPO426" s="84" t="s">
        <v>258</v>
      </c>
      <c r="NPP426" s="84" t="s">
        <v>258</v>
      </c>
      <c r="NPQ426" s="84" t="s">
        <v>258</v>
      </c>
      <c r="NPR426" s="84" t="s">
        <v>258</v>
      </c>
      <c r="NPS426" s="84" t="s">
        <v>258</v>
      </c>
      <c r="NPT426" s="84" t="s">
        <v>258</v>
      </c>
      <c r="NPU426" s="84" t="s">
        <v>258</v>
      </c>
      <c r="NPV426" s="84" t="s">
        <v>258</v>
      </c>
      <c r="NPW426" s="84" t="s">
        <v>258</v>
      </c>
      <c r="NPX426" s="84" t="s">
        <v>258</v>
      </c>
      <c r="NPY426" s="84" t="s">
        <v>258</v>
      </c>
      <c r="NPZ426" s="84" t="s">
        <v>258</v>
      </c>
      <c r="NQA426" s="84" t="s">
        <v>258</v>
      </c>
      <c r="NQB426" s="84" t="s">
        <v>258</v>
      </c>
      <c r="NQC426" s="84" t="s">
        <v>258</v>
      </c>
      <c r="NQD426" s="84" t="s">
        <v>258</v>
      </c>
      <c r="NQE426" s="84" t="s">
        <v>258</v>
      </c>
      <c r="NQF426" s="84" t="s">
        <v>258</v>
      </c>
      <c r="NQG426" s="84" t="s">
        <v>258</v>
      </c>
      <c r="NQH426" s="84" t="s">
        <v>258</v>
      </c>
      <c r="NQI426" s="84" t="s">
        <v>258</v>
      </c>
      <c r="NQJ426" s="84" t="s">
        <v>258</v>
      </c>
      <c r="NQK426" s="84" t="s">
        <v>258</v>
      </c>
      <c r="NQL426" s="84" t="s">
        <v>258</v>
      </c>
      <c r="NQM426" s="84" t="s">
        <v>258</v>
      </c>
      <c r="NQN426" s="84" t="s">
        <v>258</v>
      </c>
      <c r="NQO426" s="84" t="s">
        <v>258</v>
      </c>
      <c r="NQP426" s="84" t="s">
        <v>258</v>
      </c>
      <c r="NQQ426" s="84" t="s">
        <v>258</v>
      </c>
      <c r="NQR426" s="84" t="s">
        <v>258</v>
      </c>
      <c r="NQS426" s="84" t="s">
        <v>258</v>
      </c>
      <c r="NQT426" s="84" t="s">
        <v>258</v>
      </c>
      <c r="NQU426" s="84" t="s">
        <v>258</v>
      </c>
      <c r="NQV426" s="84" t="s">
        <v>258</v>
      </c>
      <c r="NQW426" s="84" t="s">
        <v>258</v>
      </c>
      <c r="NQX426" s="84" t="s">
        <v>258</v>
      </c>
      <c r="NQY426" s="84" t="s">
        <v>258</v>
      </c>
      <c r="NQZ426" s="84" t="s">
        <v>258</v>
      </c>
      <c r="NRA426" s="84" t="s">
        <v>258</v>
      </c>
      <c r="NRB426" s="84" t="s">
        <v>258</v>
      </c>
      <c r="NRC426" s="84" t="s">
        <v>258</v>
      </c>
      <c r="NRD426" s="84" t="s">
        <v>258</v>
      </c>
      <c r="NRE426" s="84" t="s">
        <v>258</v>
      </c>
      <c r="NRF426" s="84" t="s">
        <v>258</v>
      </c>
      <c r="NRG426" s="84" t="s">
        <v>258</v>
      </c>
      <c r="NRH426" s="84" t="s">
        <v>258</v>
      </c>
      <c r="NRI426" s="84" t="s">
        <v>258</v>
      </c>
      <c r="NRJ426" s="84" t="s">
        <v>258</v>
      </c>
      <c r="NRK426" s="84" t="s">
        <v>258</v>
      </c>
      <c r="NRL426" s="84" t="s">
        <v>258</v>
      </c>
      <c r="NRM426" s="84" t="s">
        <v>258</v>
      </c>
      <c r="NRN426" s="84" t="s">
        <v>258</v>
      </c>
      <c r="NRO426" s="84" t="s">
        <v>258</v>
      </c>
      <c r="NRP426" s="84" t="s">
        <v>258</v>
      </c>
      <c r="NRQ426" s="84" t="s">
        <v>258</v>
      </c>
      <c r="NRR426" s="84" t="s">
        <v>258</v>
      </c>
      <c r="NRS426" s="84" t="s">
        <v>258</v>
      </c>
      <c r="NRT426" s="84" t="s">
        <v>258</v>
      </c>
      <c r="NRU426" s="84" t="s">
        <v>258</v>
      </c>
      <c r="NRV426" s="84" t="s">
        <v>258</v>
      </c>
      <c r="NRW426" s="84" t="s">
        <v>258</v>
      </c>
      <c r="NRX426" s="84" t="s">
        <v>258</v>
      </c>
      <c r="NRY426" s="84" t="s">
        <v>258</v>
      </c>
      <c r="NRZ426" s="84" t="s">
        <v>258</v>
      </c>
      <c r="NSA426" s="84" t="s">
        <v>258</v>
      </c>
      <c r="NSB426" s="84" t="s">
        <v>258</v>
      </c>
      <c r="NSC426" s="84" t="s">
        <v>258</v>
      </c>
      <c r="NSD426" s="84" t="s">
        <v>258</v>
      </c>
      <c r="NSE426" s="84" t="s">
        <v>258</v>
      </c>
      <c r="NSF426" s="84" t="s">
        <v>258</v>
      </c>
      <c r="NSG426" s="84" t="s">
        <v>258</v>
      </c>
      <c r="NSH426" s="84" t="s">
        <v>258</v>
      </c>
      <c r="NSI426" s="84" t="s">
        <v>258</v>
      </c>
      <c r="NSJ426" s="84" t="s">
        <v>258</v>
      </c>
      <c r="NSK426" s="84" t="s">
        <v>258</v>
      </c>
      <c r="NSL426" s="84" t="s">
        <v>258</v>
      </c>
      <c r="NSM426" s="84" t="s">
        <v>258</v>
      </c>
      <c r="NSN426" s="84" t="s">
        <v>258</v>
      </c>
      <c r="NSO426" s="84" t="s">
        <v>258</v>
      </c>
      <c r="NSP426" s="84" t="s">
        <v>258</v>
      </c>
      <c r="NSQ426" s="84" t="s">
        <v>258</v>
      </c>
      <c r="NSR426" s="84" t="s">
        <v>258</v>
      </c>
      <c r="NSS426" s="84" t="s">
        <v>258</v>
      </c>
      <c r="NST426" s="84" t="s">
        <v>258</v>
      </c>
      <c r="NSU426" s="84" t="s">
        <v>258</v>
      </c>
      <c r="NSV426" s="84" t="s">
        <v>258</v>
      </c>
      <c r="NSW426" s="84" t="s">
        <v>258</v>
      </c>
      <c r="NSX426" s="84" t="s">
        <v>258</v>
      </c>
      <c r="NSY426" s="84" t="s">
        <v>258</v>
      </c>
      <c r="NSZ426" s="84" t="s">
        <v>258</v>
      </c>
      <c r="NTA426" s="84" t="s">
        <v>258</v>
      </c>
      <c r="NTB426" s="84" t="s">
        <v>258</v>
      </c>
      <c r="NTC426" s="84" t="s">
        <v>258</v>
      </c>
      <c r="NTD426" s="84" t="s">
        <v>258</v>
      </c>
      <c r="NTE426" s="84" t="s">
        <v>258</v>
      </c>
      <c r="NTF426" s="84" t="s">
        <v>258</v>
      </c>
      <c r="NTG426" s="84" t="s">
        <v>258</v>
      </c>
      <c r="NTH426" s="84" t="s">
        <v>258</v>
      </c>
      <c r="NTI426" s="84" t="s">
        <v>258</v>
      </c>
      <c r="NTJ426" s="84" t="s">
        <v>258</v>
      </c>
      <c r="NTK426" s="84" t="s">
        <v>258</v>
      </c>
      <c r="NTL426" s="84" t="s">
        <v>258</v>
      </c>
      <c r="NTM426" s="84" t="s">
        <v>258</v>
      </c>
      <c r="NTN426" s="84" t="s">
        <v>258</v>
      </c>
      <c r="NTO426" s="84" t="s">
        <v>258</v>
      </c>
      <c r="NTP426" s="84" t="s">
        <v>258</v>
      </c>
      <c r="NTQ426" s="84" t="s">
        <v>258</v>
      </c>
      <c r="NTR426" s="84" t="s">
        <v>258</v>
      </c>
      <c r="NTS426" s="84" t="s">
        <v>258</v>
      </c>
      <c r="NTT426" s="84" t="s">
        <v>258</v>
      </c>
      <c r="NTU426" s="84" t="s">
        <v>258</v>
      </c>
      <c r="NTV426" s="84" t="s">
        <v>258</v>
      </c>
      <c r="NTW426" s="84" t="s">
        <v>258</v>
      </c>
      <c r="NTX426" s="84" t="s">
        <v>258</v>
      </c>
      <c r="NTY426" s="84" t="s">
        <v>258</v>
      </c>
      <c r="NTZ426" s="84" t="s">
        <v>258</v>
      </c>
      <c r="NUA426" s="84" t="s">
        <v>258</v>
      </c>
      <c r="NUB426" s="84" t="s">
        <v>258</v>
      </c>
      <c r="NUC426" s="84" t="s">
        <v>258</v>
      </c>
      <c r="NUD426" s="84" t="s">
        <v>258</v>
      </c>
      <c r="NUE426" s="84" t="s">
        <v>258</v>
      </c>
      <c r="NUF426" s="84" t="s">
        <v>258</v>
      </c>
      <c r="NUG426" s="84" t="s">
        <v>258</v>
      </c>
      <c r="NUH426" s="84" t="s">
        <v>258</v>
      </c>
      <c r="NUI426" s="84" t="s">
        <v>258</v>
      </c>
      <c r="NUJ426" s="84" t="s">
        <v>258</v>
      </c>
      <c r="NUK426" s="84" t="s">
        <v>258</v>
      </c>
      <c r="NUL426" s="84" t="s">
        <v>258</v>
      </c>
      <c r="NUM426" s="84" t="s">
        <v>258</v>
      </c>
      <c r="NUN426" s="84" t="s">
        <v>258</v>
      </c>
      <c r="NUO426" s="84" t="s">
        <v>258</v>
      </c>
      <c r="NUP426" s="84" t="s">
        <v>258</v>
      </c>
      <c r="NUQ426" s="84" t="s">
        <v>258</v>
      </c>
      <c r="NUR426" s="84" t="s">
        <v>258</v>
      </c>
      <c r="NUS426" s="84" t="s">
        <v>258</v>
      </c>
      <c r="NUT426" s="84" t="s">
        <v>258</v>
      </c>
      <c r="NUU426" s="84" t="s">
        <v>258</v>
      </c>
      <c r="NUV426" s="84" t="s">
        <v>258</v>
      </c>
      <c r="NUW426" s="84" t="s">
        <v>258</v>
      </c>
      <c r="NUX426" s="84" t="s">
        <v>258</v>
      </c>
      <c r="NUY426" s="84" t="s">
        <v>258</v>
      </c>
      <c r="NUZ426" s="84" t="s">
        <v>258</v>
      </c>
      <c r="NVA426" s="84" t="s">
        <v>258</v>
      </c>
      <c r="NVB426" s="84" t="s">
        <v>258</v>
      </c>
      <c r="NVC426" s="84" t="s">
        <v>258</v>
      </c>
      <c r="NVD426" s="84" t="s">
        <v>258</v>
      </c>
      <c r="NVE426" s="84" t="s">
        <v>258</v>
      </c>
      <c r="NVF426" s="84" t="s">
        <v>258</v>
      </c>
      <c r="NVG426" s="84" t="s">
        <v>258</v>
      </c>
      <c r="NVH426" s="84" t="s">
        <v>258</v>
      </c>
      <c r="NVI426" s="84" t="s">
        <v>258</v>
      </c>
      <c r="NVJ426" s="84" t="s">
        <v>258</v>
      </c>
      <c r="NVK426" s="84" t="s">
        <v>258</v>
      </c>
      <c r="NVL426" s="84" t="s">
        <v>258</v>
      </c>
      <c r="NVM426" s="84" t="s">
        <v>258</v>
      </c>
      <c r="NVN426" s="84" t="s">
        <v>258</v>
      </c>
      <c r="NVO426" s="84" t="s">
        <v>258</v>
      </c>
      <c r="NVP426" s="84" t="s">
        <v>258</v>
      </c>
      <c r="NVQ426" s="84" t="s">
        <v>258</v>
      </c>
      <c r="NVR426" s="84" t="s">
        <v>258</v>
      </c>
      <c r="NVS426" s="84" t="s">
        <v>258</v>
      </c>
      <c r="NVT426" s="84" t="s">
        <v>258</v>
      </c>
      <c r="NVU426" s="84" t="s">
        <v>258</v>
      </c>
      <c r="NVV426" s="84" t="s">
        <v>258</v>
      </c>
      <c r="NVW426" s="84" t="s">
        <v>258</v>
      </c>
      <c r="NVX426" s="84" t="s">
        <v>258</v>
      </c>
      <c r="NVY426" s="84" t="s">
        <v>258</v>
      </c>
      <c r="NVZ426" s="84" t="s">
        <v>258</v>
      </c>
      <c r="NWA426" s="84" t="s">
        <v>258</v>
      </c>
      <c r="NWB426" s="84" t="s">
        <v>258</v>
      </c>
      <c r="NWC426" s="84" t="s">
        <v>258</v>
      </c>
      <c r="NWD426" s="84" t="s">
        <v>258</v>
      </c>
      <c r="NWE426" s="84" t="s">
        <v>258</v>
      </c>
      <c r="NWF426" s="84" t="s">
        <v>258</v>
      </c>
      <c r="NWG426" s="84" t="s">
        <v>258</v>
      </c>
      <c r="NWH426" s="84" t="s">
        <v>258</v>
      </c>
      <c r="NWI426" s="84" t="s">
        <v>258</v>
      </c>
      <c r="NWJ426" s="84" t="s">
        <v>258</v>
      </c>
      <c r="NWK426" s="84" t="s">
        <v>258</v>
      </c>
      <c r="NWL426" s="84" t="s">
        <v>258</v>
      </c>
      <c r="NWM426" s="84" t="s">
        <v>258</v>
      </c>
      <c r="NWN426" s="84" t="s">
        <v>258</v>
      </c>
      <c r="NWO426" s="84" t="s">
        <v>258</v>
      </c>
      <c r="NWP426" s="84" t="s">
        <v>258</v>
      </c>
      <c r="NWQ426" s="84" t="s">
        <v>258</v>
      </c>
      <c r="NWR426" s="84" t="s">
        <v>258</v>
      </c>
      <c r="NWS426" s="84" t="s">
        <v>258</v>
      </c>
      <c r="NWT426" s="84" t="s">
        <v>258</v>
      </c>
      <c r="NWU426" s="84" t="s">
        <v>258</v>
      </c>
      <c r="NWV426" s="84" t="s">
        <v>258</v>
      </c>
      <c r="NWW426" s="84" t="s">
        <v>258</v>
      </c>
      <c r="NWX426" s="84" t="s">
        <v>258</v>
      </c>
      <c r="NWY426" s="84" t="s">
        <v>258</v>
      </c>
      <c r="NWZ426" s="84" t="s">
        <v>258</v>
      </c>
      <c r="NXA426" s="84" t="s">
        <v>258</v>
      </c>
      <c r="NXB426" s="84" t="s">
        <v>258</v>
      </c>
      <c r="NXC426" s="84" t="s">
        <v>258</v>
      </c>
      <c r="NXD426" s="84" t="s">
        <v>258</v>
      </c>
      <c r="NXE426" s="84" t="s">
        <v>258</v>
      </c>
      <c r="NXF426" s="84" t="s">
        <v>258</v>
      </c>
      <c r="NXG426" s="84" t="s">
        <v>258</v>
      </c>
      <c r="NXH426" s="84" t="s">
        <v>258</v>
      </c>
      <c r="NXI426" s="84" t="s">
        <v>258</v>
      </c>
      <c r="NXJ426" s="84" t="s">
        <v>258</v>
      </c>
      <c r="NXK426" s="84" t="s">
        <v>258</v>
      </c>
      <c r="NXL426" s="84" t="s">
        <v>258</v>
      </c>
      <c r="NXM426" s="84" t="s">
        <v>258</v>
      </c>
      <c r="NXN426" s="84" t="s">
        <v>258</v>
      </c>
      <c r="NXO426" s="84" t="s">
        <v>258</v>
      </c>
      <c r="NXP426" s="84" t="s">
        <v>258</v>
      </c>
      <c r="NXQ426" s="84" t="s">
        <v>258</v>
      </c>
      <c r="NXR426" s="84" t="s">
        <v>258</v>
      </c>
      <c r="NXS426" s="84" t="s">
        <v>258</v>
      </c>
      <c r="NXT426" s="84" t="s">
        <v>258</v>
      </c>
      <c r="NXU426" s="84" t="s">
        <v>258</v>
      </c>
      <c r="NXV426" s="84" t="s">
        <v>258</v>
      </c>
      <c r="NXW426" s="84" t="s">
        <v>258</v>
      </c>
      <c r="NXX426" s="84" t="s">
        <v>258</v>
      </c>
      <c r="NXY426" s="84" t="s">
        <v>258</v>
      </c>
      <c r="NXZ426" s="84" t="s">
        <v>258</v>
      </c>
      <c r="NYA426" s="84" t="s">
        <v>258</v>
      </c>
      <c r="NYB426" s="84" t="s">
        <v>258</v>
      </c>
      <c r="NYC426" s="84" t="s">
        <v>258</v>
      </c>
      <c r="NYD426" s="84" t="s">
        <v>258</v>
      </c>
      <c r="NYE426" s="84" t="s">
        <v>258</v>
      </c>
      <c r="NYF426" s="84" t="s">
        <v>258</v>
      </c>
      <c r="NYG426" s="84" t="s">
        <v>258</v>
      </c>
      <c r="NYH426" s="84" t="s">
        <v>258</v>
      </c>
      <c r="NYI426" s="84" t="s">
        <v>258</v>
      </c>
      <c r="NYJ426" s="84" t="s">
        <v>258</v>
      </c>
      <c r="NYK426" s="84" t="s">
        <v>258</v>
      </c>
      <c r="NYL426" s="84" t="s">
        <v>258</v>
      </c>
      <c r="NYM426" s="84" t="s">
        <v>258</v>
      </c>
      <c r="NYN426" s="84" t="s">
        <v>258</v>
      </c>
      <c r="NYO426" s="84" t="s">
        <v>258</v>
      </c>
      <c r="NYP426" s="84" t="s">
        <v>258</v>
      </c>
      <c r="NYQ426" s="84" t="s">
        <v>258</v>
      </c>
      <c r="NYR426" s="84" t="s">
        <v>258</v>
      </c>
      <c r="NYS426" s="84" t="s">
        <v>258</v>
      </c>
      <c r="NYT426" s="84" t="s">
        <v>258</v>
      </c>
      <c r="NYU426" s="84" t="s">
        <v>258</v>
      </c>
      <c r="NYV426" s="84" t="s">
        <v>258</v>
      </c>
      <c r="NYW426" s="84" t="s">
        <v>258</v>
      </c>
      <c r="NYX426" s="84" t="s">
        <v>258</v>
      </c>
      <c r="NYY426" s="84" t="s">
        <v>258</v>
      </c>
      <c r="NYZ426" s="84" t="s">
        <v>258</v>
      </c>
      <c r="NZA426" s="84" t="s">
        <v>258</v>
      </c>
      <c r="NZB426" s="84" t="s">
        <v>258</v>
      </c>
      <c r="NZC426" s="84" t="s">
        <v>258</v>
      </c>
      <c r="NZD426" s="84" t="s">
        <v>258</v>
      </c>
      <c r="NZE426" s="84" t="s">
        <v>258</v>
      </c>
      <c r="NZF426" s="84" t="s">
        <v>258</v>
      </c>
      <c r="NZG426" s="84" t="s">
        <v>258</v>
      </c>
      <c r="NZH426" s="84" t="s">
        <v>258</v>
      </c>
      <c r="NZI426" s="84" t="s">
        <v>258</v>
      </c>
      <c r="NZJ426" s="84" t="s">
        <v>258</v>
      </c>
      <c r="NZK426" s="84" t="s">
        <v>258</v>
      </c>
      <c r="NZL426" s="84" t="s">
        <v>258</v>
      </c>
      <c r="NZM426" s="84" t="s">
        <v>258</v>
      </c>
      <c r="NZN426" s="84" t="s">
        <v>258</v>
      </c>
      <c r="NZO426" s="84" t="s">
        <v>258</v>
      </c>
      <c r="NZP426" s="84" t="s">
        <v>258</v>
      </c>
      <c r="NZQ426" s="84" t="s">
        <v>258</v>
      </c>
      <c r="NZR426" s="84" t="s">
        <v>258</v>
      </c>
      <c r="NZS426" s="84" t="s">
        <v>258</v>
      </c>
      <c r="NZT426" s="84" t="s">
        <v>258</v>
      </c>
      <c r="NZU426" s="84" t="s">
        <v>258</v>
      </c>
      <c r="NZV426" s="84" t="s">
        <v>258</v>
      </c>
      <c r="NZW426" s="84" t="s">
        <v>258</v>
      </c>
      <c r="NZX426" s="84" t="s">
        <v>258</v>
      </c>
      <c r="NZY426" s="84" t="s">
        <v>258</v>
      </c>
      <c r="NZZ426" s="84" t="s">
        <v>258</v>
      </c>
      <c r="OAA426" s="84" t="s">
        <v>258</v>
      </c>
      <c r="OAB426" s="84" t="s">
        <v>258</v>
      </c>
      <c r="OAC426" s="84" t="s">
        <v>258</v>
      </c>
      <c r="OAD426" s="84" t="s">
        <v>258</v>
      </c>
      <c r="OAE426" s="84" t="s">
        <v>258</v>
      </c>
      <c r="OAF426" s="84" t="s">
        <v>258</v>
      </c>
      <c r="OAG426" s="84" t="s">
        <v>258</v>
      </c>
      <c r="OAH426" s="84" t="s">
        <v>258</v>
      </c>
      <c r="OAI426" s="84" t="s">
        <v>258</v>
      </c>
      <c r="OAJ426" s="84" t="s">
        <v>258</v>
      </c>
      <c r="OAK426" s="84" t="s">
        <v>258</v>
      </c>
      <c r="OAL426" s="84" t="s">
        <v>258</v>
      </c>
      <c r="OAM426" s="84" t="s">
        <v>258</v>
      </c>
      <c r="OAN426" s="84" t="s">
        <v>258</v>
      </c>
      <c r="OAO426" s="84" t="s">
        <v>258</v>
      </c>
      <c r="OAP426" s="84" t="s">
        <v>258</v>
      </c>
      <c r="OAQ426" s="84" t="s">
        <v>258</v>
      </c>
      <c r="OAR426" s="84" t="s">
        <v>258</v>
      </c>
      <c r="OAS426" s="84" t="s">
        <v>258</v>
      </c>
      <c r="OAT426" s="84" t="s">
        <v>258</v>
      </c>
      <c r="OAU426" s="84" t="s">
        <v>258</v>
      </c>
      <c r="OAV426" s="84" t="s">
        <v>258</v>
      </c>
      <c r="OAW426" s="84" t="s">
        <v>258</v>
      </c>
      <c r="OAX426" s="84" t="s">
        <v>258</v>
      </c>
      <c r="OAY426" s="84" t="s">
        <v>258</v>
      </c>
      <c r="OAZ426" s="84" t="s">
        <v>258</v>
      </c>
      <c r="OBA426" s="84" t="s">
        <v>258</v>
      </c>
      <c r="OBB426" s="84" t="s">
        <v>258</v>
      </c>
      <c r="OBC426" s="84" t="s">
        <v>258</v>
      </c>
      <c r="OBD426" s="84" t="s">
        <v>258</v>
      </c>
      <c r="OBE426" s="84" t="s">
        <v>258</v>
      </c>
      <c r="OBF426" s="84" t="s">
        <v>258</v>
      </c>
      <c r="OBG426" s="84" t="s">
        <v>258</v>
      </c>
      <c r="OBH426" s="84" t="s">
        <v>258</v>
      </c>
      <c r="OBI426" s="84" t="s">
        <v>258</v>
      </c>
      <c r="OBJ426" s="84" t="s">
        <v>258</v>
      </c>
      <c r="OBK426" s="84" t="s">
        <v>258</v>
      </c>
      <c r="OBL426" s="84" t="s">
        <v>258</v>
      </c>
      <c r="OBM426" s="84" t="s">
        <v>258</v>
      </c>
      <c r="OBN426" s="84" t="s">
        <v>258</v>
      </c>
      <c r="OBO426" s="84" t="s">
        <v>258</v>
      </c>
      <c r="OBP426" s="84" t="s">
        <v>258</v>
      </c>
      <c r="OBQ426" s="84" t="s">
        <v>258</v>
      </c>
      <c r="OBR426" s="84" t="s">
        <v>258</v>
      </c>
      <c r="OBS426" s="84" t="s">
        <v>258</v>
      </c>
      <c r="OBT426" s="84" t="s">
        <v>258</v>
      </c>
      <c r="OBU426" s="84" t="s">
        <v>258</v>
      </c>
      <c r="OBV426" s="84" t="s">
        <v>258</v>
      </c>
      <c r="OBW426" s="84" t="s">
        <v>258</v>
      </c>
      <c r="OBX426" s="84" t="s">
        <v>258</v>
      </c>
      <c r="OBY426" s="84" t="s">
        <v>258</v>
      </c>
      <c r="OBZ426" s="84" t="s">
        <v>258</v>
      </c>
      <c r="OCA426" s="84" t="s">
        <v>258</v>
      </c>
      <c r="OCB426" s="84" t="s">
        <v>258</v>
      </c>
      <c r="OCC426" s="84" t="s">
        <v>258</v>
      </c>
      <c r="OCD426" s="84" t="s">
        <v>258</v>
      </c>
      <c r="OCE426" s="84" t="s">
        <v>258</v>
      </c>
      <c r="OCF426" s="84" t="s">
        <v>258</v>
      </c>
      <c r="OCG426" s="84" t="s">
        <v>258</v>
      </c>
      <c r="OCH426" s="84" t="s">
        <v>258</v>
      </c>
      <c r="OCI426" s="84" t="s">
        <v>258</v>
      </c>
      <c r="OCJ426" s="84" t="s">
        <v>258</v>
      </c>
      <c r="OCK426" s="84" t="s">
        <v>258</v>
      </c>
      <c r="OCL426" s="84" t="s">
        <v>258</v>
      </c>
      <c r="OCM426" s="84" t="s">
        <v>258</v>
      </c>
      <c r="OCN426" s="84" t="s">
        <v>258</v>
      </c>
      <c r="OCO426" s="84" t="s">
        <v>258</v>
      </c>
      <c r="OCP426" s="84" t="s">
        <v>258</v>
      </c>
      <c r="OCQ426" s="84" t="s">
        <v>258</v>
      </c>
      <c r="OCR426" s="84" t="s">
        <v>258</v>
      </c>
      <c r="OCS426" s="84" t="s">
        <v>258</v>
      </c>
      <c r="OCT426" s="84" t="s">
        <v>258</v>
      </c>
      <c r="OCU426" s="84" t="s">
        <v>258</v>
      </c>
      <c r="OCV426" s="84" t="s">
        <v>258</v>
      </c>
      <c r="OCW426" s="84" t="s">
        <v>258</v>
      </c>
      <c r="OCX426" s="84" t="s">
        <v>258</v>
      </c>
      <c r="OCY426" s="84" t="s">
        <v>258</v>
      </c>
      <c r="OCZ426" s="84" t="s">
        <v>258</v>
      </c>
      <c r="ODA426" s="84" t="s">
        <v>258</v>
      </c>
      <c r="ODB426" s="84" t="s">
        <v>258</v>
      </c>
      <c r="ODC426" s="84" t="s">
        <v>258</v>
      </c>
      <c r="ODD426" s="84" t="s">
        <v>258</v>
      </c>
      <c r="ODE426" s="84" t="s">
        <v>258</v>
      </c>
      <c r="ODF426" s="84" t="s">
        <v>258</v>
      </c>
      <c r="ODG426" s="84" t="s">
        <v>258</v>
      </c>
      <c r="ODH426" s="84" t="s">
        <v>258</v>
      </c>
      <c r="ODI426" s="84" t="s">
        <v>258</v>
      </c>
      <c r="ODJ426" s="84" t="s">
        <v>258</v>
      </c>
      <c r="ODK426" s="84" t="s">
        <v>258</v>
      </c>
      <c r="ODL426" s="84" t="s">
        <v>258</v>
      </c>
      <c r="ODM426" s="84" t="s">
        <v>258</v>
      </c>
      <c r="ODN426" s="84" t="s">
        <v>258</v>
      </c>
      <c r="ODO426" s="84" t="s">
        <v>258</v>
      </c>
      <c r="ODP426" s="84" t="s">
        <v>258</v>
      </c>
      <c r="ODQ426" s="84" t="s">
        <v>258</v>
      </c>
      <c r="ODR426" s="84" t="s">
        <v>258</v>
      </c>
      <c r="ODS426" s="84" t="s">
        <v>258</v>
      </c>
      <c r="ODT426" s="84" t="s">
        <v>258</v>
      </c>
      <c r="ODU426" s="84" t="s">
        <v>258</v>
      </c>
      <c r="ODV426" s="84" t="s">
        <v>258</v>
      </c>
      <c r="ODW426" s="84" t="s">
        <v>258</v>
      </c>
      <c r="ODX426" s="84" t="s">
        <v>258</v>
      </c>
      <c r="ODY426" s="84" t="s">
        <v>258</v>
      </c>
      <c r="ODZ426" s="84" t="s">
        <v>258</v>
      </c>
      <c r="OEA426" s="84" t="s">
        <v>258</v>
      </c>
      <c r="OEB426" s="84" t="s">
        <v>258</v>
      </c>
      <c r="OEC426" s="84" t="s">
        <v>258</v>
      </c>
      <c r="OED426" s="84" t="s">
        <v>258</v>
      </c>
      <c r="OEE426" s="84" t="s">
        <v>258</v>
      </c>
      <c r="OEF426" s="84" t="s">
        <v>258</v>
      </c>
      <c r="OEG426" s="84" t="s">
        <v>258</v>
      </c>
      <c r="OEH426" s="84" t="s">
        <v>258</v>
      </c>
      <c r="OEI426" s="84" t="s">
        <v>258</v>
      </c>
      <c r="OEJ426" s="84" t="s">
        <v>258</v>
      </c>
      <c r="OEK426" s="84" t="s">
        <v>258</v>
      </c>
      <c r="OEL426" s="84" t="s">
        <v>258</v>
      </c>
      <c r="OEM426" s="84" t="s">
        <v>258</v>
      </c>
      <c r="OEN426" s="84" t="s">
        <v>258</v>
      </c>
      <c r="OEO426" s="84" t="s">
        <v>258</v>
      </c>
      <c r="OEP426" s="84" t="s">
        <v>258</v>
      </c>
      <c r="OEQ426" s="84" t="s">
        <v>258</v>
      </c>
      <c r="OER426" s="84" t="s">
        <v>258</v>
      </c>
      <c r="OES426" s="84" t="s">
        <v>258</v>
      </c>
      <c r="OET426" s="84" t="s">
        <v>258</v>
      </c>
      <c r="OEU426" s="84" t="s">
        <v>258</v>
      </c>
      <c r="OEV426" s="84" t="s">
        <v>258</v>
      </c>
      <c r="OEW426" s="84" t="s">
        <v>258</v>
      </c>
      <c r="OEX426" s="84" t="s">
        <v>258</v>
      </c>
      <c r="OEY426" s="84" t="s">
        <v>258</v>
      </c>
      <c r="OEZ426" s="84" t="s">
        <v>258</v>
      </c>
      <c r="OFA426" s="84" t="s">
        <v>258</v>
      </c>
      <c r="OFB426" s="84" t="s">
        <v>258</v>
      </c>
      <c r="OFC426" s="84" t="s">
        <v>258</v>
      </c>
      <c r="OFD426" s="84" t="s">
        <v>258</v>
      </c>
      <c r="OFE426" s="84" t="s">
        <v>258</v>
      </c>
      <c r="OFF426" s="84" t="s">
        <v>258</v>
      </c>
      <c r="OFG426" s="84" t="s">
        <v>258</v>
      </c>
      <c r="OFH426" s="84" t="s">
        <v>258</v>
      </c>
      <c r="OFI426" s="84" t="s">
        <v>258</v>
      </c>
      <c r="OFJ426" s="84" t="s">
        <v>258</v>
      </c>
      <c r="OFK426" s="84" t="s">
        <v>258</v>
      </c>
      <c r="OFL426" s="84" t="s">
        <v>258</v>
      </c>
      <c r="OFM426" s="84" t="s">
        <v>258</v>
      </c>
      <c r="OFN426" s="84" t="s">
        <v>258</v>
      </c>
      <c r="OFO426" s="84" t="s">
        <v>258</v>
      </c>
      <c r="OFP426" s="84" t="s">
        <v>258</v>
      </c>
      <c r="OFQ426" s="84" t="s">
        <v>258</v>
      </c>
      <c r="OFR426" s="84" t="s">
        <v>258</v>
      </c>
      <c r="OFS426" s="84" t="s">
        <v>258</v>
      </c>
      <c r="OFT426" s="84" t="s">
        <v>258</v>
      </c>
      <c r="OFU426" s="84" t="s">
        <v>258</v>
      </c>
      <c r="OFV426" s="84" t="s">
        <v>258</v>
      </c>
      <c r="OFW426" s="84" t="s">
        <v>258</v>
      </c>
      <c r="OFX426" s="84" t="s">
        <v>258</v>
      </c>
      <c r="OFY426" s="84" t="s">
        <v>258</v>
      </c>
      <c r="OFZ426" s="84" t="s">
        <v>258</v>
      </c>
      <c r="OGA426" s="84" t="s">
        <v>258</v>
      </c>
      <c r="OGB426" s="84" t="s">
        <v>258</v>
      </c>
      <c r="OGC426" s="84" t="s">
        <v>258</v>
      </c>
      <c r="OGD426" s="84" t="s">
        <v>258</v>
      </c>
      <c r="OGE426" s="84" t="s">
        <v>258</v>
      </c>
      <c r="OGF426" s="84" t="s">
        <v>258</v>
      </c>
      <c r="OGG426" s="84" t="s">
        <v>258</v>
      </c>
      <c r="OGH426" s="84" t="s">
        <v>258</v>
      </c>
      <c r="OGI426" s="84" t="s">
        <v>258</v>
      </c>
      <c r="OGJ426" s="84" t="s">
        <v>258</v>
      </c>
      <c r="OGK426" s="84" t="s">
        <v>258</v>
      </c>
      <c r="OGL426" s="84" t="s">
        <v>258</v>
      </c>
      <c r="OGM426" s="84" t="s">
        <v>258</v>
      </c>
      <c r="OGN426" s="84" t="s">
        <v>258</v>
      </c>
      <c r="OGO426" s="84" t="s">
        <v>258</v>
      </c>
      <c r="OGP426" s="84" t="s">
        <v>258</v>
      </c>
      <c r="OGQ426" s="84" t="s">
        <v>258</v>
      </c>
      <c r="OGR426" s="84" t="s">
        <v>258</v>
      </c>
      <c r="OGS426" s="84" t="s">
        <v>258</v>
      </c>
      <c r="OGT426" s="84" t="s">
        <v>258</v>
      </c>
      <c r="OGU426" s="84" t="s">
        <v>258</v>
      </c>
      <c r="OGV426" s="84" t="s">
        <v>258</v>
      </c>
      <c r="OGW426" s="84" t="s">
        <v>258</v>
      </c>
      <c r="OGX426" s="84" t="s">
        <v>258</v>
      </c>
      <c r="OGY426" s="84" t="s">
        <v>258</v>
      </c>
      <c r="OGZ426" s="84" t="s">
        <v>258</v>
      </c>
      <c r="OHA426" s="84" t="s">
        <v>258</v>
      </c>
      <c r="OHB426" s="84" t="s">
        <v>258</v>
      </c>
      <c r="OHC426" s="84" t="s">
        <v>258</v>
      </c>
      <c r="OHD426" s="84" t="s">
        <v>258</v>
      </c>
      <c r="OHE426" s="84" t="s">
        <v>258</v>
      </c>
      <c r="OHF426" s="84" t="s">
        <v>258</v>
      </c>
      <c r="OHG426" s="84" t="s">
        <v>258</v>
      </c>
      <c r="OHH426" s="84" t="s">
        <v>258</v>
      </c>
      <c r="OHI426" s="84" t="s">
        <v>258</v>
      </c>
      <c r="OHJ426" s="84" t="s">
        <v>258</v>
      </c>
      <c r="OHK426" s="84" t="s">
        <v>258</v>
      </c>
      <c r="OHL426" s="84" t="s">
        <v>258</v>
      </c>
      <c r="OHM426" s="84" t="s">
        <v>258</v>
      </c>
      <c r="OHN426" s="84" t="s">
        <v>258</v>
      </c>
      <c r="OHO426" s="84" t="s">
        <v>258</v>
      </c>
      <c r="OHP426" s="84" t="s">
        <v>258</v>
      </c>
      <c r="OHQ426" s="84" t="s">
        <v>258</v>
      </c>
      <c r="OHR426" s="84" t="s">
        <v>258</v>
      </c>
      <c r="OHS426" s="84" t="s">
        <v>258</v>
      </c>
      <c r="OHT426" s="84" t="s">
        <v>258</v>
      </c>
      <c r="OHU426" s="84" t="s">
        <v>258</v>
      </c>
      <c r="OHV426" s="84" t="s">
        <v>258</v>
      </c>
      <c r="OHW426" s="84" t="s">
        <v>258</v>
      </c>
      <c r="OHX426" s="84" t="s">
        <v>258</v>
      </c>
      <c r="OHY426" s="84" t="s">
        <v>258</v>
      </c>
      <c r="OHZ426" s="84" t="s">
        <v>258</v>
      </c>
      <c r="OIA426" s="84" t="s">
        <v>258</v>
      </c>
      <c r="OIB426" s="84" t="s">
        <v>258</v>
      </c>
      <c r="OIC426" s="84" t="s">
        <v>258</v>
      </c>
      <c r="OID426" s="84" t="s">
        <v>258</v>
      </c>
      <c r="OIE426" s="84" t="s">
        <v>258</v>
      </c>
      <c r="OIF426" s="84" t="s">
        <v>258</v>
      </c>
      <c r="OIG426" s="84" t="s">
        <v>258</v>
      </c>
      <c r="OIH426" s="84" t="s">
        <v>258</v>
      </c>
      <c r="OII426" s="84" t="s">
        <v>258</v>
      </c>
      <c r="OIJ426" s="84" t="s">
        <v>258</v>
      </c>
      <c r="OIK426" s="84" t="s">
        <v>258</v>
      </c>
      <c r="OIL426" s="84" t="s">
        <v>258</v>
      </c>
      <c r="OIM426" s="84" t="s">
        <v>258</v>
      </c>
      <c r="OIN426" s="84" t="s">
        <v>258</v>
      </c>
      <c r="OIO426" s="84" t="s">
        <v>258</v>
      </c>
      <c r="OIP426" s="84" t="s">
        <v>258</v>
      </c>
      <c r="OIQ426" s="84" t="s">
        <v>258</v>
      </c>
      <c r="OIR426" s="84" t="s">
        <v>258</v>
      </c>
      <c r="OIS426" s="84" t="s">
        <v>258</v>
      </c>
      <c r="OIT426" s="84" t="s">
        <v>258</v>
      </c>
      <c r="OIU426" s="84" t="s">
        <v>258</v>
      </c>
      <c r="OIV426" s="84" t="s">
        <v>258</v>
      </c>
      <c r="OIW426" s="84" t="s">
        <v>258</v>
      </c>
      <c r="OIX426" s="84" t="s">
        <v>258</v>
      </c>
      <c r="OIY426" s="84" t="s">
        <v>258</v>
      </c>
      <c r="OIZ426" s="84" t="s">
        <v>258</v>
      </c>
      <c r="OJA426" s="84" t="s">
        <v>258</v>
      </c>
      <c r="OJB426" s="84" t="s">
        <v>258</v>
      </c>
      <c r="OJC426" s="84" t="s">
        <v>258</v>
      </c>
      <c r="OJD426" s="84" t="s">
        <v>258</v>
      </c>
      <c r="OJE426" s="84" t="s">
        <v>258</v>
      </c>
      <c r="OJF426" s="84" t="s">
        <v>258</v>
      </c>
      <c r="OJG426" s="84" t="s">
        <v>258</v>
      </c>
      <c r="OJH426" s="84" t="s">
        <v>258</v>
      </c>
      <c r="OJI426" s="84" t="s">
        <v>258</v>
      </c>
      <c r="OJJ426" s="84" t="s">
        <v>258</v>
      </c>
      <c r="OJK426" s="84" t="s">
        <v>258</v>
      </c>
      <c r="OJL426" s="84" t="s">
        <v>258</v>
      </c>
      <c r="OJM426" s="84" t="s">
        <v>258</v>
      </c>
      <c r="OJN426" s="84" t="s">
        <v>258</v>
      </c>
      <c r="OJO426" s="84" t="s">
        <v>258</v>
      </c>
      <c r="OJP426" s="84" t="s">
        <v>258</v>
      </c>
      <c r="OJQ426" s="84" t="s">
        <v>258</v>
      </c>
      <c r="OJR426" s="84" t="s">
        <v>258</v>
      </c>
      <c r="OJS426" s="84" t="s">
        <v>258</v>
      </c>
      <c r="OJT426" s="84" t="s">
        <v>258</v>
      </c>
      <c r="OJU426" s="84" t="s">
        <v>258</v>
      </c>
      <c r="OJV426" s="84" t="s">
        <v>258</v>
      </c>
      <c r="OJW426" s="84" t="s">
        <v>258</v>
      </c>
      <c r="OJX426" s="84" t="s">
        <v>258</v>
      </c>
      <c r="OJY426" s="84" t="s">
        <v>258</v>
      </c>
      <c r="OJZ426" s="84" t="s">
        <v>258</v>
      </c>
      <c r="OKA426" s="84" t="s">
        <v>258</v>
      </c>
      <c r="OKB426" s="84" t="s">
        <v>258</v>
      </c>
      <c r="OKC426" s="84" t="s">
        <v>258</v>
      </c>
      <c r="OKD426" s="84" t="s">
        <v>258</v>
      </c>
      <c r="OKE426" s="84" t="s">
        <v>258</v>
      </c>
      <c r="OKF426" s="84" t="s">
        <v>258</v>
      </c>
      <c r="OKG426" s="84" t="s">
        <v>258</v>
      </c>
      <c r="OKH426" s="84" t="s">
        <v>258</v>
      </c>
      <c r="OKI426" s="84" t="s">
        <v>258</v>
      </c>
      <c r="OKJ426" s="84" t="s">
        <v>258</v>
      </c>
      <c r="OKK426" s="84" t="s">
        <v>258</v>
      </c>
      <c r="OKL426" s="84" t="s">
        <v>258</v>
      </c>
      <c r="OKM426" s="84" t="s">
        <v>258</v>
      </c>
      <c r="OKN426" s="84" t="s">
        <v>258</v>
      </c>
      <c r="OKO426" s="84" t="s">
        <v>258</v>
      </c>
      <c r="OKP426" s="84" t="s">
        <v>258</v>
      </c>
      <c r="OKQ426" s="84" t="s">
        <v>258</v>
      </c>
      <c r="OKR426" s="84" t="s">
        <v>258</v>
      </c>
      <c r="OKS426" s="84" t="s">
        <v>258</v>
      </c>
      <c r="OKT426" s="84" t="s">
        <v>258</v>
      </c>
      <c r="OKU426" s="84" t="s">
        <v>258</v>
      </c>
      <c r="OKV426" s="84" t="s">
        <v>258</v>
      </c>
      <c r="OKW426" s="84" t="s">
        <v>258</v>
      </c>
      <c r="OKX426" s="84" t="s">
        <v>258</v>
      </c>
      <c r="OKY426" s="84" t="s">
        <v>258</v>
      </c>
      <c r="OKZ426" s="84" t="s">
        <v>258</v>
      </c>
      <c r="OLA426" s="84" t="s">
        <v>258</v>
      </c>
      <c r="OLB426" s="84" t="s">
        <v>258</v>
      </c>
      <c r="OLC426" s="84" t="s">
        <v>258</v>
      </c>
      <c r="OLD426" s="84" t="s">
        <v>258</v>
      </c>
      <c r="OLE426" s="84" t="s">
        <v>258</v>
      </c>
      <c r="OLF426" s="84" t="s">
        <v>258</v>
      </c>
      <c r="OLG426" s="84" t="s">
        <v>258</v>
      </c>
      <c r="OLH426" s="84" t="s">
        <v>258</v>
      </c>
      <c r="OLI426" s="84" t="s">
        <v>258</v>
      </c>
      <c r="OLJ426" s="84" t="s">
        <v>258</v>
      </c>
      <c r="OLK426" s="84" t="s">
        <v>258</v>
      </c>
      <c r="OLL426" s="84" t="s">
        <v>258</v>
      </c>
      <c r="OLM426" s="84" t="s">
        <v>258</v>
      </c>
      <c r="OLN426" s="84" t="s">
        <v>258</v>
      </c>
      <c r="OLO426" s="84" t="s">
        <v>258</v>
      </c>
      <c r="OLP426" s="84" t="s">
        <v>258</v>
      </c>
      <c r="OLQ426" s="84" t="s">
        <v>258</v>
      </c>
      <c r="OLR426" s="84" t="s">
        <v>258</v>
      </c>
      <c r="OLS426" s="84" t="s">
        <v>258</v>
      </c>
      <c r="OLT426" s="84" t="s">
        <v>258</v>
      </c>
      <c r="OLU426" s="84" t="s">
        <v>258</v>
      </c>
      <c r="OLV426" s="84" t="s">
        <v>258</v>
      </c>
      <c r="OLW426" s="84" t="s">
        <v>258</v>
      </c>
      <c r="OLX426" s="84" t="s">
        <v>258</v>
      </c>
      <c r="OLY426" s="84" t="s">
        <v>258</v>
      </c>
      <c r="OLZ426" s="84" t="s">
        <v>258</v>
      </c>
      <c r="OMA426" s="84" t="s">
        <v>258</v>
      </c>
      <c r="OMB426" s="84" t="s">
        <v>258</v>
      </c>
      <c r="OMC426" s="84" t="s">
        <v>258</v>
      </c>
      <c r="OMD426" s="84" t="s">
        <v>258</v>
      </c>
      <c r="OME426" s="84" t="s">
        <v>258</v>
      </c>
      <c r="OMF426" s="84" t="s">
        <v>258</v>
      </c>
      <c r="OMG426" s="84" t="s">
        <v>258</v>
      </c>
      <c r="OMH426" s="84" t="s">
        <v>258</v>
      </c>
      <c r="OMI426" s="84" t="s">
        <v>258</v>
      </c>
      <c r="OMJ426" s="84" t="s">
        <v>258</v>
      </c>
      <c r="OMK426" s="84" t="s">
        <v>258</v>
      </c>
      <c r="OML426" s="84" t="s">
        <v>258</v>
      </c>
      <c r="OMM426" s="84" t="s">
        <v>258</v>
      </c>
      <c r="OMN426" s="84" t="s">
        <v>258</v>
      </c>
      <c r="OMO426" s="84" t="s">
        <v>258</v>
      </c>
      <c r="OMP426" s="84" t="s">
        <v>258</v>
      </c>
      <c r="OMQ426" s="84" t="s">
        <v>258</v>
      </c>
      <c r="OMR426" s="84" t="s">
        <v>258</v>
      </c>
      <c r="OMS426" s="84" t="s">
        <v>258</v>
      </c>
      <c r="OMT426" s="84" t="s">
        <v>258</v>
      </c>
      <c r="OMU426" s="84" t="s">
        <v>258</v>
      </c>
      <c r="OMV426" s="84" t="s">
        <v>258</v>
      </c>
      <c r="OMW426" s="84" t="s">
        <v>258</v>
      </c>
      <c r="OMX426" s="84" t="s">
        <v>258</v>
      </c>
      <c r="OMY426" s="84" t="s">
        <v>258</v>
      </c>
      <c r="OMZ426" s="84" t="s">
        <v>258</v>
      </c>
      <c r="ONA426" s="84" t="s">
        <v>258</v>
      </c>
      <c r="ONB426" s="84" t="s">
        <v>258</v>
      </c>
      <c r="ONC426" s="84" t="s">
        <v>258</v>
      </c>
      <c r="OND426" s="84" t="s">
        <v>258</v>
      </c>
      <c r="ONE426" s="84" t="s">
        <v>258</v>
      </c>
      <c r="ONF426" s="84" t="s">
        <v>258</v>
      </c>
      <c r="ONG426" s="84" t="s">
        <v>258</v>
      </c>
      <c r="ONH426" s="84" t="s">
        <v>258</v>
      </c>
      <c r="ONI426" s="84" t="s">
        <v>258</v>
      </c>
      <c r="ONJ426" s="84" t="s">
        <v>258</v>
      </c>
      <c r="ONK426" s="84" t="s">
        <v>258</v>
      </c>
      <c r="ONL426" s="84" t="s">
        <v>258</v>
      </c>
      <c r="ONM426" s="84" t="s">
        <v>258</v>
      </c>
      <c r="ONN426" s="84" t="s">
        <v>258</v>
      </c>
      <c r="ONO426" s="84" t="s">
        <v>258</v>
      </c>
      <c r="ONP426" s="84" t="s">
        <v>258</v>
      </c>
      <c r="ONQ426" s="84" t="s">
        <v>258</v>
      </c>
      <c r="ONR426" s="84" t="s">
        <v>258</v>
      </c>
      <c r="ONS426" s="84" t="s">
        <v>258</v>
      </c>
      <c r="ONT426" s="84" t="s">
        <v>258</v>
      </c>
      <c r="ONU426" s="84" t="s">
        <v>258</v>
      </c>
      <c r="ONV426" s="84" t="s">
        <v>258</v>
      </c>
      <c r="ONW426" s="84" t="s">
        <v>258</v>
      </c>
      <c r="ONX426" s="84" t="s">
        <v>258</v>
      </c>
      <c r="ONY426" s="84" t="s">
        <v>258</v>
      </c>
      <c r="ONZ426" s="84" t="s">
        <v>258</v>
      </c>
      <c r="OOA426" s="84" t="s">
        <v>258</v>
      </c>
      <c r="OOB426" s="84" t="s">
        <v>258</v>
      </c>
      <c r="OOC426" s="84" t="s">
        <v>258</v>
      </c>
      <c r="OOD426" s="84" t="s">
        <v>258</v>
      </c>
      <c r="OOE426" s="84" t="s">
        <v>258</v>
      </c>
      <c r="OOF426" s="84" t="s">
        <v>258</v>
      </c>
      <c r="OOG426" s="84" t="s">
        <v>258</v>
      </c>
      <c r="OOH426" s="84" t="s">
        <v>258</v>
      </c>
      <c r="OOI426" s="84" t="s">
        <v>258</v>
      </c>
      <c r="OOJ426" s="84" t="s">
        <v>258</v>
      </c>
      <c r="OOK426" s="84" t="s">
        <v>258</v>
      </c>
      <c r="OOL426" s="84" t="s">
        <v>258</v>
      </c>
      <c r="OOM426" s="84" t="s">
        <v>258</v>
      </c>
      <c r="OON426" s="84" t="s">
        <v>258</v>
      </c>
      <c r="OOO426" s="84" t="s">
        <v>258</v>
      </c>
      <c r="OOP426" s="84" t="s">
        <v>258</v>
      </c>
      <c r="OOQ426" s="84" t="s">
        <v>258</v>
      </c>
      <c r="OOR426" s="84" t="s">
        <v>258</v>
      </c>
      <c r="OOS426" s="84" t="s">
        <v>258</v>
      </c>
      <c r="OOT426" s="84" t="s">
        <v>258</v>
      </c>
      <c r="OOU426" s="84" t="s">
        <v>258</v>
      </c>
      <c r="OOV426" s="84" t="s">
        <v>258</v>
      </c>
      <c r="OOW426" s="84" t="s">
        <v>258</v>
      </c>
      <c r="OOX426" s="84" t="s">
        <v>258</v>
      </c>
      <c r="OOY426" s="84" t="s">
        <v>258</v>
      </c>
      <c r="OOZ426" s="84" t="s">
        <v>258</v>
      </c>
      <c r="OPA426" s="84" t="s">
        <v>258</v>
      </c>
      <c r="OPB426" s="84" t="s">
        <v>258</v>
      </c>
      <c r="OPC426" s="84" t="s">
        <v>258</v>
      </c>
      <c r="OPD426" s="84" t="s">
        <v>258</v>
      </c>
      <c r="OPE426" s="84" t="s">
        <v>258</v>
      </c>
      <c r="OPF426" s="84" t="s">
        <v>258</v>
      </c>
      <c r="OPG426" s="84" t="s">
        <v>258</v>
      </c>
      <c r="OPH426" s="84" t="s">
        <v>258</v>
      </c>
      <c r="OPI426" s="84" t="s">
        <v>258</v>
      </c>
      <c r="OPJ426" s="84" t="s">
        <v>258</v>
      </c>
      <c r="OPK426" s="84" t="s">
        <v>258</v>
      </c>
      <c r="OPL426" s="84" t="s">
        <v>258</v>
      </c>
      <c r="OPM426" s="84" t="s">
        <v>258</v>
      </c>
      <c r="OPN426" s="84" t="s">
        <v>258</v>
      </c>
      <c r="OPO426" s="84" t="s">
        <v>258</v>
      </c>
      <c r="OPP426" s="84" t="s">
        <v>258</v>
      </c>
      <c r="OPQ426" s="84" t="s">
        <v>258</v>
      </c>
      <c r="OPR426" s="84" t="s">
        <v>258</v>
      </c>
      <c r="OPS426" s="84" t="s">
        <v>258</v>
      </c>
      <c r="OPT426" s="84" t="s">
        <v>258</v>
      </c>
      <c r="OPU426" s="84" t="s">
        <v>258</v>
      </c>
      <c r="OPV426" s="84" t="s">
        <v>258</v>
      </c>
      <c r="OPW426" s="84" t="s">
        <v>258</v>
      </c>
      <c r="OPX426" s="84" t="s">
        <v>258</v>
      </c>
      <c r="OPY426" s="84" t="s">
        <v>258</v>
      </c>
      <c r="OPZ426" s="84" t="s">
        <v>258</v>
      </c>
      <c r="OQA426" s="84" t="s">
        <v>258</v>
      </c>
      <c r="OQB426" s="84" t="s">
        <v>258</v>
      </c>
      <c r="OQC426" s="84" t="s">
        <v>258</v>
      </c>
      <c r="OQD426" s="84" t="s">
        <v>258</v>
      </c>
      <c r="OQE426" s="84" t="s">
        <v>258</v>
      </c>
      <c r="OQF426" s="84" t="s">
        <v>258</v>
      </c>
      <c r="OQG426" s="84" t="s">
        <v>258</v>
      </c>
      <c r="OQH426" s="84" t="s">
        <v>258</v>
      </c>
      <c r="OQI426" s="84" t="s">
        <v>258</v>
      </c>
      <c r="OQJ426" s="84" t="s">
        <v>258</v>
      </c>
      <c r="OQK426" s="84" t="s">
        <v>258</v>
      </c>
      <c r="OQL426" s="84" t="s">
        <v>258</v>
      </c>
      <c r="OQM426" s="84" t="s">
        <v>258</v>
      </c>
      <c r="OQN426" s="84" t="s">
        <v>258</v>
      </c>
      <c r="OQO426" s="84" t="s">
        <v>258</v>
      </c>
      <c r="OQP426" s="84" t="s">
        <v>258</v>
      </c>
      <c r="OQQ426" s="84" t="s">
        <v>258</v>
      </c>
      <c r="OQR426" s="84" t="s">
        <v>258</v>
      </c>
      <c r="OQS426" s="84" t="s">
        <v>258</v>
      </c>
      <c r="OQT426" s="84" t="s">
        <v>258</v>
      </c>
      <c r="OQU426" s="84" t="s">
        <v>258</v>
      </c>
      <c r="OQV426" s="84" t="s">
        <v>258</v>
      </c>
      <c r="OQW426" s="84" t="s">
        <v>258</v>
      </c>
      <c r="OQX426" s="84" t="s">
        <v>258</v>
      </c>
      <c r="OQY426" s="84" t="s">
        <v>258</v>
      </c>
      <c r="OQZ426" s="84" t="s">
        <v>258</v>
      </c>
      <c r="ORA426" s="84" t="s">
        <v>258</v>
      </c>
      <c r="ORB426" s="84" t="s">
        <v>258</v>
      </c>
      <c r="ORC426" s="84" t="s">
        <v>258</v>
      </c>
      <c r="ORD426" s="84" t="s">
        <v>258</v>
      </c>
      <c r="ORE426" s="84" t="s">
        <v>258</v>
      </c>
      <c r="ORF426" s="84" t="s">
        <v>258</v>
      </c>
      <c r="ORG426" s="84" t="s">
        <v>258</v>
      </c>
      <c r="ORH426" s="84" t="s">
        <v>258</v>
      </c>
      <c r="ORI426" s="84" t="s">
        <v>258</v>
      </c>
      <c r="ORJ426" s="84" t="s">
        <v>258</v>
      </c>
      <c r="ORK426" s="84" t="s">
        <v>258</v>
      </c>
      <c r="ORL426" s="84" t="s">
        <v>258</v>
      </c>
      <c r="ORM426" s="84" t="s">
        <v>258</v>
      </c>
      <c r="ORN426" s="84" t="s">
        <v>258</v>
      </c>
      <c r="ORO426" s="84" t="s">
        <v>258</v>
      </c>
      <c r="ORP426" s="84" t="s">
        <v>258</v>
      </c>
      <c r="ORQ426" s="84" t="s">
        <v>258</v>
      </c>
      <c r="ORR426" s="84" t="s">
        <v>258</v>
      </c>
      <c r="ORS426" s="84" t="s">
        <v>258</v>
      </c>
      <c r="ORT426" s="84" t="s">
        <v>258</v>
      </c>
      <c r="ORU426" s="84" t="s">
        <v>258</v>
      </c>
      <c r="ORV426" s="84" t="s">
        <v>258</v>
      </c>
      <c r="ORW426" s="84" t="s">
        <v>258</v>
      </c>
      <c r="ORX426" s="84" t="s">
        <v>258</v>
      </c>
      <c r="ORY426" s="84" t="s">
        <v>258</v>
      </c>
      <c r="ORZ426" s="84" t="s">
        <v>258</v>
      </c>
      <c r="OSA426" s="84" t="s">
        <v>258</v>
      </c>
      <c r="OSB426" s="84" t="s">
        <v>258</v>
      </c>
      <c r="OSC426" s="84" t="s">
        <v>258</v>
      </c>
      <c r="OSD426" s="84" t="s">
        <v>258</v>
      </c>
      <c r="OSE426" s="84" t="s">
        <v>258</v>
      </c>
      <c r="OSF426" s="84" t="s">
        <v>258</v>
      </c>
      <c r="OSG426" s="84" t="s">
        <v>258</v>
      </c>
      <c r="OSH426" s="84" t="s">
        <v>258</v>
      </c>
      <c r="OSI426" s="84" t="s">
        <v>258</v>
      </c>
      <c r="OSJ426" s="84" t="s">
        <v>258</v>
      </c>
      <c r="OSK426" s="84" t="s">
        <v>258</v>
      </c>
      <c r="OSL426" s="84" t="s">
        <v>258</v>
      </c>
      <c r="OSM426" s="84" t="s">
        <v>258</v>
      </c>
      <c r="OSN426" s="84" t="s">
        <v>258</v>
      </c>
      <c r="OSO426" s="84" t="s">
        <v>258</v>
      </c>
      <c r="OSP426" s="84" t="s">
        <v>258</v>
      </c>
      <c r="OSQ426" s="84" t="s">
        <v>258</v>
      </c>
      <c r="OSR426" s="84" t="s">
        <v>258</v>
      </c>
      <c r="OSS426" s="84" t="s">
        <v>258</v>
      </c>
      <c r="OST426" s="84" t="s">
        <v>258</v>
      </c>
      <c r="OSU426" s="84" t="s">
        <v>258</v>
      </c>
      <c r="OSV426" s="84" t="s">
        <v>258</v>
      </c>
      <c r="OSW426" s="84" t="s">
        <v>258</v>
      </c>
      <c r="OSX426" s="84" t="s">
        <v>258</v>
      </c>
      <c r="OSY426" s="84" t="s">
        <v>258</v>
      </c>
      <c r="OSZ426" s="84" t="s">
        <v>258</v>
      </c>
      <c r="OTA426" s="84" t="s">
        <v>258</v>
      </c>
      <c r="OTB426" s="84" t="s">
        <v>258</v>
      </c>
      <c r="OTC426" s="84" t="s">
        <v>258</v>
      </c>
      <c r="OTD426" s="84" t="s">
        <v>258</v>
      </c>
      <c r="OTE426" s="84" t="s">
        <v>258</v>
      </c>
      <c r="OTF426" s="84" t="s">
        <v>258</v>
      </c>
      <c r="OTG426" s="84" t="s">
        <v>258</v>
      </c>
      <c r="OTH426" s="84" t="s">
        <v>258</v>
      </c>
      <c r="OTI426" s="84" t="s">
        <v>258</v>
      </c>
      <c r="OTJ426" s="84" t="s">
        <v>258</v>
      </c>
      <c r="OTK426" s="84" t="s">
        <v>258</v>
      </c>
      <c r="OTL426" s="84" t="s">
        <v>258</v>
      </c>
      <c r="OTM426" s="84" t="s">
        <v>258</v>
      </c>
      <c r="OTN426" s="84" t="s">
        <v>258</v>
      </c>
      <c r="OTO426" s="84" t="s">
        <v>258</v>
      </c>
      <c r="OTP426" s="84" t="s">
        <v>258</v>
      </c>
      <c r="OTQ426" s="84" t="s">
        <v>258</v>
      </c>
      <c r="OTR426" s="84" t="s">
        <v>258</v>
      </c>
      <c r="OTS426" s="84" t="s">
        <v>258</v>
      </c>
      <c r="OTT426" s="84" t="s">
        <v>258</v>
      </c>
      <c r="OTU426" s="84" t="s">
        <v>258</v>
      </c>
      <c r="OTV426" s="84" t="s">
        <v>258</v>
      </c>
      <c r="OTW426" s="84" t="s">
        <v>258</v>
      </c>
      <c r="OTX426" s="84" t="s">
        <v>258</v>
      </c>
      <c r="OTY426" s="84" t="s">
        <v>258</v>
      </c>
      <c r="OTZ426" s="84" t="s">
        <v>258</v>
      </c>
      <c r="OUA426" s="84" t="s">
        <v>258</v>
      </c>
      <c r="OUB426" s="84" t="s">
        <v>258</v>
      </c>
      <c r="OUC426" s="84" t="s">
        <v>258</v>
      </c>
      <c r="OUD426" s="84" t="s">
        <v>258</v>
      </c>
      <c r="OUE426" s="84" t="s">
        <v>258</v>
      </c>
      <c r="OUF426" s="84" t="s">
        <v>258</v>
      </c>
      <c r="OUG426" s="84" t="s">
        <v>258</v>
      </c>
      <c r="OUH426" s="84" t="s">
        <v>258</v>
      </c>
      <c r="OUI426" s="84" t="s">
        <v>258</v>
      </c>
      <c r="OUJ426" s="84" t="s">
        <v>258</v>
      </c>
      <c r="OUK426" s="84" t="s">
        <v>258</v>
      </c>
      <c r="OUL426" s="84" t="s">
        <v>258</v>
      </c>
      <c r="OUM426" s="84" t="s">
        <v>258</v>
      </c>
      <c r="OUN426" s="84" t="s">
        <v>258</v>
      </c>
      <c r="OUO426" s="84" t="s">
        <v>258</v>
      </c>
      <c r="OUP426" s="84" t="s">
        <v>258</v>
      </c>
      <c r="OUQ426" s="84" t="s">
        <v>258</v>
      </c>
      <c r="OUR426" s="84" t="s">
        <v>258</v>
      </c>
      <c r="OUS426" s="84" t="s">
        <v>258</v>
      </c>
      <c r="OUT426" s="84" t="s">
        <v>258</v>
      </c>
      <c r="OUU426" s="84" t="s">
        <v>258</v>
      </c>
      <c r="OUV426" s="84" t="s">
        <v>258</v>
      </c>
      <c r="OUW426" s="84" t="s">
        <v>258</v>
      </c>
      <c r="OUX426" s="84" t="s">
        <v>258</v>
      </c>
      <c r="OUY426" s="84" t="s">
        <v>258</v>
      </c>
      <c r="OUZ426" s="84" t="s">
        <v>258</v>
      </c>
      <c r="OVA426" s="84" t="s">
        <v>258</v>
      </c>
      <c r="OVB426" s="84" t="s">
        <v>258</v>
      </c>
      <c r="OVC426" s="84" t="s">
        <v>258</v>
      </c>
      <c r="OVD426" s="84" t="s">
        <v>258</v>
      </c>
      <c r="OVE426" s="84" t="s">
        <v>258</v>
      </c>
      <c r="OVF426" s="84" t="s">
        <v>258</v>
      </c>
      <c r="OVG426" s="84" t="s">
        <v>258</v>
      </c>
      <c r="OVH426" s="84" t="s">
        <v>258</v>
      </c>
      <c r="OVI426" s="84" t="s">
        <v>258</v>
      </c>
      <c r="OVJ426" s="84" t="s">
        <v>258</v>
      </c>
      <c r="OVK426" s="84" t="s">
        <v>258</v>
      </c>
      <c r="OVL426" s="84" t="s">
        <v>258</v>
      </c>
      <c r="OVM426" s="84" t="s">
        <v>258</v>
      </c>
      <c r="OVN426" s="84" t="s">
        <v>258</v>
      </c>
      <c r="OVO426" s="84" t="s">
        <v>258</v>
      </c>
      <c r="OVP426" s="84" t="s">
        <v>258</v>
      </c>
      <c r="OVQ426" s="84" t="s">
        <v>258</v>
      </c>
      <c r="OVR426" s="84" t="s">
        <v>258</v>
      </c>
      <c r="OVS426" s="84" t="s">
        <v>258</v>
      </c>
      <c r="OVT426" s="84" t="s">
        <v>258</v>
      </c>
      <c r="OVU426" s="84" t="s">
        <v>258</v>
      </c>
      <c r="OVV426" s="84" t="s">
        <v>258</v>
      </c>
      <c r="OVW426" s="84" t="s">
        <v>258</v>
      </c>
      <c r="OVX426" s="84" t="s">
        <v>258</v>
      </c>
      <c r="OVY426" s="84" t="s">
        <v>258</v>
      </c>
      <c r="OVZ426" s="84" t="s">
        <v>258</v>
      </c>
      <c r="OWA426" s="84" t="s">
        <v>258</v>
      </c>
      <c r="OWB426" s="84" t="s">
        <v>258</v>
      </c>
      <c r="OWC426" s="84" t="s">
        <v>258</v>
      </c>
      <c r="OWD426" s="84" t="s">
        <v>258</v>
      </c>
      <c r="OWE426" s="84" t="s">
        <v>258</v>
      </c>
      <c r="OWF426" s="84" t="s">
        <v>258</v>
      </c>
      <c r="OWG426" s="84" t="s">
        <v>258</v>
      </c>
      <c r="OWH426" s="84" t="s">
        <v>258</v>
      </c>
      <c r="OWI426" s="84" t="s">
        <v>258</v>
      </c>
      <c r="OWJ426" s="84" t="s">
        <v>258</v>
      </c>
      <c r="OWK426" s="84" t="s">
        <v>258</v>
      </c>
      <c r="OWL426" s="84" t="s">
        <v>258</v>
      </c>
      <c r="OWM426" s="84" t="s">
        <v>258</v>
      </c>
      <c r="OWN426" s="84" t="s">
        <v>258</v>
      </c>
      <c r="OWO426" s="84" t="s">
        <v>258</v>
      </c>
      <c r="OWP426" s="84" t="s">
        <v>258</v>
      </c>
      <c r="OWQ426" s="84" t="s">
        <v>258</v>
      </c>
      <c r="OWR426" s="84" t="s">
        <v>258</v>
      </c>
      <c r="OWS426" s="84" t="s">
        <v>258</v>
      </c>
      <c r="OWT426" s="84" t="s">
        <v>258</v>
      </c>
      <c r="OWU426" s="84" t="s">
        <v>258</v>
      </c>
      <c r="OWV426" s="84" t="s">
        <v>258</v>
      </c>
      <c r="OWW426" s="84" t="s">
        <v>258</v>
      </c>
      <c r="OWX426" s="84" t="s">
        <v>258</v>
      </c>
      <c r="OWY426" s="84" t="s">
        <v>258</v>
      </c>
      <c r="OWZ426" s="84" t="s">
        <v>258</v>
      </c>
      <c r="OXA426" s="84" t="s">
        <v>258</v>
      </c>
      <c r="OXB426" s="84" t="s">
        <v>258</v>
      </c>
      <c r="OXC426" s="84" t="s">
        <v>258</v>
      </c>
      <c r="OXD426" s="84" t="s">
        <v>258</v>
      </c>
      <c r="OXE426" s="84" t="s">
        <v>258</v>
      </c>
      <c r="OXF426" s="84" t="s">
        <v>258</v>
      </c>
      <c r="OXG426" s="84" t="s">
        <v>258</v>
      </c>
      <c r="OXH426" s="84" t="s">
        <v>258</v>
      </c>
      <c r="OXI426" s="84" t="s">
        <v>258</v>
      </c>
      <c r="OXJ426" s="84" t="s">
        <v>258</v>
      </c>
      <c r="OXK426" s="84" t="s">
        <v>258</v>
      </c>
      <c r="OXL426" s="84" t="s">
        <v>258</v>
      </c>
      <c r="OXM426" s="84" t="s">
        <v>258</v>
      </c>
      <c r="OXN426" s="84" t="s">
        <v>258</v>
      </c>
      <c r="OXO426" s="84" t="s">
        <v>258</v>
      </c>
      <c r="OXP426" s="84" t="s">
        <v>258</v>
      </c>
      <c r="OXQ426" s="84" t="s">
        <v>258</v>
      </c>
      <c r="OXR426" s="84" t="s">
        <v>258</v>
      </c>
      <c r="OXS426" s="84" t="s">
        <v>258</v>
      </c>
      <c r="OXT426" s="84" t="s">
        <v>258</v>
      </c>
      <c r="OXU426" s="84" t="s">
        <v>258</v>
      </c>
      <c r="OXV426" s="84" t="s">
        <v>258</v>
      </c>
      <c r="OXW426" s="84" t="s">
        <v>258</v>
      </c>
      <c r="OXX426" s="84" t="s">
        <v>258</v>
      </c>
      <c r="OXY426" s="84" t="s">
        <v>258</v>
      </c>
      <c r="OXZ426" s="84" t="s">
        <v>258</v>
      </c>
      <c r="OYA426" s="84" t="s">
        <v>258</v>
      </c>
      <c r="OYB426" s="84" t="s">
        <v>258</v>
      </c>
      <c r="OYC426" s="84" t="s">
        <v>258</v>
      </c>
      <c r="OYD426" s="84" t="s">
        <v>258</v>
      </c>
      <c r="OYE426" s="84" t="s">
        <v>258</v>
      </c>
      <c r="OYF426" s="84" t="s">
        <v>258</v>
      </c>
      <c r="OYG426" s="84" t="s">
        <v>258</v>
      </c>
      <c r="OYH426" s="84" t="s">
        <v>258</v>
      </c>
      <c r="OYI426" s="84" t="s">
        <v>258</v>
      </c>
      <c r="OYJ426" s="84" t="s">
        <v>258</v>
      </c>
      <c r="OYK426" s="84" t="s">
        <v>258</v>
      </c>
      <c r="OYL426" s="84" t="s">
        <v>258</v>
      </c>
      <c r="OYM426" s="84" t="s">
        <v>258</v>
      </c>
      <c r="OYN426" s="84" t="s">
        <v>258</v>
      </c>
      <c r="OYO426" s="84" t="s">
        <v>258</v>
      </c>
      <c r="OYP426" s="84" t="s">
        <v>258</v>
      </c>
      <c r="OYQ426" s="84" t="s">
        <v>258</v>
      </c>
      <c r="OYR426" s="84" t="s">
        <v>258</v>
      </c>
      <c r="OYS426" s="84" t="s">
        <v>258</v>
      </c>
      <c r="OYT426" s="84" t="s">
        <v>258</v>
      </c>
      <c r="OYU426" s="84" t="s">
        <v>258</v>
      </c>
      <c r="OYV426" s="84" t="s">
        <v>258</v>
      </c>
      <c r="OYW426" s="84" t="s">
        <v>258</v>
      </c>
      <c r="OYX426" s="84" t="s">
        <v>258</v>
      </c>
      <c r="OYY426" s="84" t="s">
        <v>258</v>
      </c>
      <c r="OYZ426" s="84" t="s">
        <v>258</v>
      </c>
      <c r="OZA426" s="84" t="s">
        <v>258</v>
      </c>
      <c r="OZB426" s="84" t="s">
        <v>258</v>
      </c>
      <c r="OZC426" s="84" t="s">
        <v>258</v>
      </c>
      <c r="OZD426" s="84" t="s">
        <v>258</v>
      </c>
      <c r="OZE426" s="84" t="s">
        <v>258</v>
      </c>
      <c r="OZF426" s="84" t="s">
        <v>258</v>
      </c>
      <c r="OZG426" s="84" t="s">
        <v>258</v>
      </c>
      <c r="OZH426" s="84" t="s">
        <v>258</v>
      </c>
      <c r="OZI426" s="84" t="s">
        <v>258</v>
      </c>
      <c r="OZJ426" s="84" t="s">
        <v>258</v>
      </c>
      <c r="OZK426" s="84" t="s">
        <v>258</v>
      </c>
      <c r="OZL426" s="84" t="s">
        <v>258</v>
      </c>
      <c r="OZM426" s="84" t="s">
        <v>258</v>
      </c>
      <c r="OZN426" s="84" t="s">
        <v>258</v>
      </c>
      <c r="OZO426" s="84" t="s">
        <v>258</v>
      </c>
      <c r="OZP426" s="84" t="s">
        <v>258</v>
      </c>
      <c r="OZQ426" s="84" t="s">
        <v>258</v>
      </c>
      <c r="OZR426" s="84" t="s">
        <v>258</v>
      </c>
      <c r="OZS426" s="84" t="s">
        <v>258</v>
      </c>
      <c r="OZT426" s="84" t="s">
        <v>258</v>
      </c>
      <c r="OZU426" s="84" t="s">
        <v>258</v>
      </c>
      <c r="OZV426" s="84" t="s">
        <v>258</v>
      </c>
      <c r="OZW426" s="84" t="s">
        <v>258</v>
      </c>
      <c r="OZX426" s="84" t="s">
        <v>258</v>
      </c>
      <c r="OZY426" s="84" t="s">
        <v>258</v>
      </c>
      <c r="OZZ426" s="84" t="s">
        <v>258</v>
      </c>
      <c r="PAA426" s="84" t="s">
        <v>258</v>
      </c>
      <c r="PAB426" s="84" t="s">
        <v>258</v>
      </c>
      <c r="PAC426" s="84" t="s">
        <v>258</v>
      </c>
      <c r="PAD426" s="84" t="s">
        <v>258</v>
      </c>
      <c r="PAE426" s="84" t="s">
        <v>258</v>
      </c>
      <c r="PAF426" s="84" t="s">
        <v>258</v>
      </c>
      <c r="PAG426" s="84" t="s">
        <v>258</v>
      </c>
      <c r="PAH426" s="84" t="s">
        <v>258</v>
      </c>
      <c r="PAI426" s="84" t="s">
        <v>258</v>
      </c>
      <c r="PAJ426" s="84" t="s">
        <v>258</v>
      </c>
      <c r="PAK426" s="84" t="s">
        <v>258</v>
      </c>
      <c r="PAL426" s="84" t="s">
        <v>258</v>
      </c>
      <c r="PAM426" s="84" t="s">
        <v>258</v>
      </c>
      <c r="PAN426" s="84" t="s">
        <v>258</v>
      </c>
      <c r="PAO426" s="84" t="s">
        <v>258</v>
      </c>
      <c r="PAP426" s="84" t="s">
        <v>258</v>
      </c>
      <c r="PAQ426" s="84" t="s">
        <v>258</v>
      </c>
      <c r="PAR426" s="84" t="s">
        <v>258</v>
      </c>
      <c r="PAS426" s="84" t="s">
        <v>258</v>
      </c>
      <c r="PAT426" s="84" t="s">
        <v>258</v>
      </c>
      <c r="PAU426" s="84" t="s">
        <v>258</v>
      </c>
      <c r="PAV426" s="84" t="s">
        <v>258</v>
      </c>
      <c r="PAW426" s="84" t="s">
        <v>258</v>
      </c>
      <c r="PAX426" s="84" t="s">
        <v>258</v>
      </c>
      <c r="PAY426" s="84" t="s">
        <v>258</v>
      </c>
      <c r="PAZ426" s="84" t="s">
        <v>258</v>
      </c>
      <c r="PBA426" s="84" t="s">
        <v>258</v>
      </c>
      <c r="PBB426" s="84" t="s">
        <v>258</v>
      </c>
      <c r="PBC426" s="84" t="s">
        <v>258</v>
      </c>
      <c r="PBD426" s="84" t="s">
        <v>258</v>
      </c>
      <c r="PBE426" s="84" t="s">
        <v>258</v>
      </c>
      <c r="PBF426" s="84" t="s">
        <v>258</v>
      </c>
      <c r="PBG426" s="84" t="s">
        <v>258</v>
      </c>
      <c r="PBH426" s="84" t="s">
        <v>258</v>
      </c>
      <c r="PBI426" s="84" t="s">
        <v>258</v>
      </c>
      <c r="PBJ426" s="84" t="s">
        <v>258</v>
      </c>
      <c r="PBK426" s="84" t="s">
        <v>258</v>
      </c>
      <c r="PBL426" s="84" t="s">
        <v>258</v>
      </c>
      <c r="PBM426" s="84" t="s">
        <v>258</v>
      </c>
      <c r="PBN426" s="84" t="s">
        <v>258</v>
      </c>
      <c r="PBO426" s="84" t="s">
        <v>258</v>
      </c>
      <c r="PBP426" s="84" t="s">
        <v>258</v>
      </c>
      <c r="PBQ426" s="84" t="s">
        <v>258</v>
      </c>
      <c r="PBR426" s="84" t="s">
        <v>258</v>
      </c>
      <c r="PBS426" s="84" t="s">
        <v>258</v>
      </c>
      <c r="PBT426" s="84" t="s">
        <v>258</v>
      </c>
      <c r="PBU426" s="84" t="s">
        <v>258</v>
      </c>
      <c r="PBV426" s="84" t="s">
        <v>258</v>
      </c>
      <c r="PBW426" s="84" t="s">
        <v>258</v>
      </c>
      <c r="PBX426" s="84" t="s">
        <v>258</v>
      </c>
      <c r="PBY426" s="84" t="s">
        <v>258</v>
      </c>
      <c r="PBZ426" s="84" t="s">
        <v>258</v>
      </c>
      <c r="PCA426" s="84" t="s">
        <v>258</v>
      </c>
      <c r="PCB426" s="84" t="s">
        <v>258</v>
      </c>
      <c r="PCC426" s="84" t="s">
        <v>258</v>
      </c>
      <c r="PCD426" s="84" t="s">
        <v>258</v>
      </c>
      <c r="PCE426" s="84" t="s">
        <v>258</v>
      </c>
      <c r="PCF426" s="84" t="s">
        <v>258</v>
      </c>
      <c r="PCG426" s="84" t="s">
        <v>258</v>
      </c>
      <c r="PCH426" s="84" t="s">
        <v>258</v>
      </c>
      <c r="PCI426" s="84" t="s">
        <v>258</v>
      </c>
      <c r="PCJ426" s="84" t="s">
        <v>258</v>
      </c>
      <c r="PCK426" s="84" t="s">
        <v>258</v>
      </c>
      <c r="PCL426" s="84" t="s">
        <v>258</v>
      </c>
      <c r="PCM426" s="84" t="s">
        <v>258</v>
      </c>
      <c r="PCN426" s="84" t="s">
        <v>258</v>
      </c>
      <c r="PCO426" s="84" t="s">
        <v>258</v>
      </c>
      <c r="PCP426" s="84" t="s">
        <v>258</v>
      </c>
      <c r="PCQ426" s="84" t="s">
        <v>258</v>
      </c>
      <c r="PCR426" s="84" t="s">
        <v>258</v>
      </c>
      <c r="PCS426" s="84" t="s">
        <v>258</v>
      </c>
      <c r="PCT426" s="84" t="s">
        <v>258</v>
      </c>
      <c r="PCU426" s="84" t="s">
        <v>258</v>
      </c>
      <c r="PCV426" s="84" t="s">
        <v>258</v>
      </c>
      <c r="PCW426" s="84" t="s">
        <v>258</v>
      </c>
      <c r="PCX426" s="84" t="s">
        <v>258</v>
      </c>
      <c r="PCY426" s="84" t="s">
        <v>258</v>
      </c>
      <c r="PCZ426" s="84" t="s">
        <v>258</v>
      </c>
      <c r="PDA426" s="84" t="s">
        <v>258</v>
      </c>
      <c r="PDB426" s="84" t="s">
        <v>258</v>
      </c>
      <c r="PDC426" s="84" t="s">
        <v>258</v>
      </c>
      <c r="PDD426" s="84" t="s">
        <v>258</v>
      </c>
      <c r="PDE426" s="84" t="s">
        <v>258</v>
      </c>
      <c r="PDF426" s="84" t="s">
        <v>258</v>
      </c>
      <c r="PDG426" s="84" t="s">
        <v>258</v>
      </c>
      <c r="PDH426" s="84" t="s">
        <v>258</v>
      </c>
      <c r="PDI426" s="84" t="s">
        <v>258</v>
      </c>
      <c r="PDJ426" s="84" t="s">
        <v>258</v>
      </c>
      <c r="PDK426" s="84" t="s">
        <v>258</v>
      </c>
      <c r="PDL426" s="84" t="s">
        <v>258</v>
      </c>
      <c r="PDM426" s="84" t="s">
        <v>258</v>
      </c>
      <c r="PDN426" s="84" t="s">
        <v>258</v>
      </c>
      <c r="PDO426" s="84" t="s">
        <v>258</v>
      </c>
      <c r="PDP426" s="84" t="s">
        <v>258</v>
      </c>
      <c r="PDQ426" s="84" t="s">
        <v>258</v>
      </c>
      <c r="PDR426" s="84" t="s">
        <v>258</v>
      </c>
      <c r="PDS426" s="84" t="s">
        <v>258</v>
      </c>
      <c r="PDT426" s="84" t="s">
        <v>258</v>
      </c>
      <c r="PDU426" s="84" t="s">
        <v>258</v>
      </c>
      <c r="PDV426" s="84" t="s">
        <v>258</v>
      </c>
      <c r="PDW426" s="84" t="s">
        <v>258</v>
      </c>
      <c r="PDX426" s="84" t="s">
        <v>258</v>
      </c>
      <c r="PDY426" s="84" t="s">
        <v>258</v>
      </c>
      <c r="PDZ426" s="84" t="s">
        <v>258</v>
      </c>
      <c r="PEA426" s="84" t="s">
        <v>258</v>
      </c>
      <c r="PEB426" s="84" t="s">
        <v>258</v>
      </c>
      <c r="PEC426" s="84" t="s">
        <v>258</v>
      </c>
      <c r="PED426" s="84" t="s">
        <v>258</v>
      </c>
      <c r="PEE426" s="84" t="s">
        <v>258</v>
      </c>
      <c r="PEF426" s="84" t="s">
        <v>258</v>
      </c>
      <c r="PEG426" s="84" t="s">
        <v>258</v>
      </c>
      <c r="PEH426" s="84" t="s">
        <v>258</v>
      </c>
      <c r="PEI426" s="84" t="s">
        <v>258</v>
      </c>
      <c r="PEJ426" s="84" t="s">
        <v>258</v>
      </c>
      <c r="PEK426" s="84" t="s">
        <v>258</v>
      </c>
      <c r="PEL426" s="84" t="s">
        <v>258</v>
      </c>
      <c r="PEM426" s="84" t="s">
        <v>258</v>
      </c>
      <c r="PEN426" s="84" t="s">
        <v>258</v>
      </c>
      <c r="PEO426" s="84" t="s">
        <v>258</v>
      </c>
      <c r="PEP426" s="84" t="s">
        <v>258</v>
      </c>
      <c r="PEQ426" s="84" t="s">
        <v>258</v>
      </c>
      <c r="PER426" s="84" t="s">
        <v>258</v>
      </c>
      <c r="PES426" s="84" t="s">
        <v>258</v>
      </c>
      <c r="PET426" s="84" t="s">
        <v>258</v>
      </c>
      <c r="PEU426" s="84" t="s">
        <v>258</v>
      </c>
      <c r="PEV426" s="84" t="s">
        <v>258</v>
      </c>
      <c r="PEW426" s="84" t="s">
        <v>258</v>
      </c>
      <c r="PEX426" s="84" t="s">
        <v>258</v>
      </c>
      <c r="PEY426" s="84" t="s">
        <v>258</v>
      </c>
      <c r="PEZ426" s="84" t="s">
        <v>258</v>
      </c>
      <c r="PFA426" s="84" t="s">
        <v>258</v>
      </c>
      <c r="PFB426" s="84" t="s">
        <v>258</v>
      </c>
      <c r="PFC426" s="84" t="s">
        <v>258</v>
      </c>
      <c r="PFD426" s="84" t="s">
        <v>258</v>
      </c>
      <c r="PFE426" s="84" t="s">
        <v>258</v>
      </c>
      <c r="PFF426" s="84" t="s">
        <v>258</v>
      </c>
      <c r="PFG426" s="84" t="s">
        <v>258</v>
      </c>
      <c r="PFH426" s="84" t="s">
        <v>258</v>
      </c>
      <c r="PFI426" s="84" t="s">
        <v>258</v>
      </c>
      <c r="PFJ426" s="84" t="s">
        <v>258</v>
      </c>
      <c r="PFK426" s="84" t="s">
        <v>258</v>
      </c>
      <c r="PFL426" s="84" t="s">
        <v>258</v>
      </c>
      <c r="PFM426" s="84" t="s">
        <v>258</v>
      </c>
      <c r="PFN426" s="84" t="s">
        <v>258</v>
      </c>
      <c r="PFO426" s="84" t="s">
        <v>258</v>
      </c>
      <c r="PFP426" s="84" t="s">
        <v>258</v>
      </c>
      <c r="PFQ426" s="84" t="s">
        <v>258</v>
      </c>
      <c r="PFR426" s="84" t="s">
        <v>258</v>
      </c>
      <c r="PFS426" s="84" t="s">
        <v>258</v>
      </c>
      <c r="PFT426" s="84" t="s">
        <v>258</v>
      </c>
      <c r="PFU426" s="84" t="s">
        <v>258</v>
      </c>
      <c r="PFV426" s="84" t="s">
        <v>258</v>
      </c>
      <c r="PFW426" s="84" t="s">
        <v>258</v>
      </c>
      <c r="PFX426" s="84" t="s">
        <v>258</v>
      </c>
      <c r="PFY426" s="84" t="s">
        <v>258</v>
      </c>
      <c r="PFZ426" s="84" t="s">
        <v>258</v>
      </c>
      <c r="PGA426" s="84" t="s">
        <v>258</v>
      </c>
      <c r="PGB426" s="84" t="s">
        <v>258</v>
      </c>
      <c r="PGC426" s="84" t="s">
        <v>258</v>
      </c>
      <c r="PGD426" s="84" t="s">
        <v>258</v>
      </c>
      <c r="PGE426" s="84" t="s">
        <v>258</v>
      </c>
      <c r="PGF426" s="84" t="s">
        <v>258</v>
      </c>
      <c r="PGG426" s="84" t="s">
        <v>258</v>
      </c>
      <c r="PGH426" s="84" t="s">
        <v>258</v>
      </c>
      <c r="PGI426" s="84" t="s">
        <v>258</v>
      </c>
      <c r="PGJ426" s="84" t="s">
        <v>258</v>
      </c>
      <c r="PGK426" s="84" t="s">
        <v>258</v>
      </c>
      <c r="PGL426" s="84" t="s">
        <v>258</v>
      </c>
      <c r="PGM426" s="84" t="s">
        <v>258</v>
      </c>
      <c r="PGN426" s="84" t="s">
        <v>258</v>
      </c>
      <c r="PGO426" s="84" t="s">
        <v>258</v>
      </c>
      <c r="PGP426" s="84" t="s">
        <v>258</v>
      </c>
      <c r="PGQ426" s="84" t="s">
        <v>258</v>
      </c>
      <c r="PGR426" s="84" t="s">
        <v>258</v>
      </c>
      <c r="PGS426" s="84" t="s">
        <v>258</v>
      </c>
      <c r="PGT426" s="84" t="s">
        <v>258</v>
      </c>
      <c r="PGU426" s="84" t="s">
        <v>258</v>
      </c>
      <c r="PGV426" s="84" t="s">
        <v>258</v>
      </c>
      <c r="PGW426" s="84" t="s">
        <v>258</v>
      </c>
      <c r="PGX426" s="84" t="s">
        <v>258</v>
      </c>
      <c r="PGY426" s="84" t="s">
        <v>258</v>
      </c>
      <c r="PGZ426" s="84" t="s">
        <v>258</v>
      </c>
      <c r="PHA426" s="84" t="s">
        <v>258</v>
      </c>
      <c r="PHB426" s="84" t="s">
        <v>258</v>
      </c>
      <c r="PHC426" s="84" t="s">
        <v>258</v>
      </c>
      <c r="PHD426" s="84" t="s">
        <v>258</v>
      </c>
      <c r="PHE426" s="84" t="s">
        <v>258</v>
      </c>
      <c r="PHF426" s="84" t="s">
        <v>258</v>
      </c>
      <c r="PHG426" s="84" t="s">
        <v>258</v>
      </c>
      <c r="PHH426" s="84" t="s">
        <v>258</v>
      </c>
      <c r="PHI426" s="84" t="s">
        <v>258</v>
      </c>
      <c r="PHJ426" s="84" t="s">
        <v>258</v>
      </c>
      <c r="PHK426" s="84" t="s">
        <v>258</v>
      </c>
      <c r="PHL426" s="84" t="s">
        <v>258</v>
      </c>
      <c r="PHM426" s="84" t="s">
        <v>258</v>
      </c>
      <c r="PHN426" s="84" t="s">
        <v>258</v>
      </c>
      <c r="PHO426" s="84" t="s">
        <v>258</v>
      </c>
      <c r="PHP426" s="84" t="s">
        <v>258</v>
      </c>
      <c r="PHQ426" s="84" t="s">
        <v>258</v>
      </c>
      <c r="PHR426" s="84" t="s">
        <v>258</v>
      </c>
      <c r="PHS426" s="84" t="s">
        <v>258</v>
      </c>
      <c r="PHT426" s="84" t="s">
        <v>258</v>
      </c>
      <c r="PHU426" s="84" t="s">
        <v>258</v>
      </c>
      <c r="PHV426" s="84" t="s">
        <v>258</v>
      </c>
      <c r="PHW426" s="84" t="s">
        <v>258</v>
      </c>
      <c r="PHX426" s="84" t="s">
        <v>258</v>
      </c>
      <c r="PHY426" s="84" t="s">
        <v>258</v>
      </c>
      <c r="PHZ426" s="84" t="s">
        <v>258</v>
      </c>
      <c r="PIA426" s="84" t="s">
        <v>258</v>
      </c>
      <c r="PIB426" s="84" t="s">
        <v>258</v>
      </c>
      <c r="PIC426" s="84" t="s">
        <v>258</v>
      </c>
      <c r="PID426" s="84" t="s">
        <v>258</v>
      </c>
      <c r="PIE426" s="84" t="s">
        <v>258</v>
      </c>
      <c r="PIF426" s="84" t="s">
        <v>258</v>
      </c>
      <c r="PIG426" s="84" t="s">
        <v>258</v>
      </c>
      <c r="PIH426" s="84" t="s">
        <v>258</v>
      </c>
      <c r="PII426" s="84" t="s">
        <v>258</v>
      </c>
      <c r="PIJ426" s="84" t="s">
        <v>258</v>
      </c>
      <c r="PIK426" s="84" t="s">
        <v>258</v>
      </c>
      <c r="PIL426" s="84" t="s">
        <v>258</v>
      </c>
      <c r="PIM426" s="84" t="s">
        <v>258</v>
      </c>
      <c r="PIN426" s="84" t="s">
        <v>258</v>
      </c>
      <c r="PIO426" s="84" t="s">
        <v>258</v>
      </c>
      <c r="PIP426" s="84" t="s">
        <v>258</v>
      </c>
      <c r="PIQ426" s="84" t="s">
        <v>258</v>
      </c>
      <c r="PIR426" s="84" t="s">
        <v>258</v>
      </c>
      <c r="PIS426" s="84" t="s">
        <v>258</v>
      </c>
      <c r="PIT426" s="84" t="s">
        <v>258</v>
      </c>
      <c r="PIU426" s="84" t="s">
        <v>258</v>
      </c>
      <c r="PIV426" s="84" t="s">
        <v>258</v>
      </c>
      <c r="PIW426" s="84" t="s">
        <v>258</v>
      </c>
      <c r="PIX426" s="84" t="s">
        <v>258</v>
      </c>
      <c r="PIY426" s="84" t="s">
        <v>258</v>
      </c>
      <c r="PIZ426" s="84" t="s">
        <v>258</v>
      </c>
      <c r="PJA426" s="84" t="s">
        <v>258</v>
      </c>
      <c r="PJB426" s="84" t="s">
        <v>258</v>
      </c>
      <c r="PJC426" s="84" t="s">
        <v>258</v>
      </c>
      <c r="PJD426" s="84" t="s">
        <v>258</v>
      </c>
      <c r="PJE426" s="84" t="s">
        <v>258</v>
      </c>
      <c r="PJF426" s="84" t="s">
        <v>258</v>
      </c>
      <c r="PJG426" s="84" t="s">
        <v>258</v>
      </c>
      <c r="PJH426" s="84" t="s">
        <v>258</v>
      </c>
      <c r="PJI426" s="84" t="s">
        <v>258</v>
      </c>
      <c r="PJJ426" s="84" t="s">
        <v>258</v>
      </c>
      <c r="PJK426" s="84" t="s">
        <v>258</v>
      </c>
      <c r="PJL426" s="84" t="s">
        <v>258</v>
      </c>
      <c r="PJM426" s="84" t="s">
        <v>258</v>
      </c>
      <c r="PJN426" s="84" t="s">
        <v>258</v>
      </c>
      <c r="PJO426" s="84" t="s">
        <v>258</v>
      </c>
      <c r="PJP426" s="84" t="s">
        <v>258</v>
      </c>
      <c r="PJQ426" s="84" t="s">
        <v>258</v>
      </c>
      <c r="PJR426" s="84" t="s">
        <v>258</v>
      </c>
      <c r="PJS426" s="84" t="s">
        <v>258</v>
      </c>
      <c r="PJT426" s="84" t="s">
        <v>258</v>
      </c>
      <c r="PJU426" s="84" t="s">
        <v>258</v>
      </c>
      <c r="PJV426" s="84" t="s">
        <v>258</v>
      </c>
      <c r="PJW426" s="84" t="s">
        <v>258</v>
      </c>
      <c r="PJX426" s="84" t="s">
        <v>258</v>
      </c>
      <c r="PJY426" s="84" t="s">
        <v>258</v>
      </c>
      <c r="PJZ426" s="84" t="s">
        <v>258</v>
      </c>
      <c r="PKA426" s="84" t="s">
        <v>258</v>
      </c>
      <c r="PKB426" s="84" t="s">
        <v>258</v>
      </c>
      <c r="PKC426" s="84" t="s">
        <v>258</v>
      </c>
      <c r="PKD426" s="84" t="s">
        <v>258</v>
      </c>
      <c r="PKE426" s="84" t="s">
        <v>258</v>
      </c>
      <c r="PKF426" s="84" t="s">
        <v>258</v>
      </c>
      <c r="PKG426" s="84" t="s">
        <v>258</v>
      </c>
      <c r="PKH426" s="84" t="s">
        <v>258</v>
      </c>
      <c r="PKI426" s="84" t="s">
        <v>258</v>
      </c>
      <c r="PKJ426" s="84" t="s">
        <v>258</v>
      </c>
      <c r="PKK426" s="84" t="s">
        <v>258</v>
      </c>
      <c r="PKL426" s="84" t="s">
        <v>258</v>
      </c>
      <c r="PKM426" s="84" t="s">
        <v>258</v>
      </c>
      <c r="PKN426" s="84" t="s">
        <v>258</v>
      </c>
      <c r="PKO426" s="84" t="s">
        <v>258</v>
      </c>
      <c r="PKP426" s="84" t="s">
        <v>258</v>
      </c>
      <c r="PKQ426" s="84" t="s">
        <v>258</v>
      </c>
      <c r="PKR426" s="84" t="s">
        <v>258</v>
      </c>
      <c r="PKS426" s="84" t="s">
        <v>258</v>
      </c>
      <c r="PKT426" s="84" t="s">
        <v>258</v>
      </c>
      <c r="PKU426" s="84" t="s">
        <v>258</v>
      </c>
      <c r="PKV426" s="84" t="s">
        <v>258</v>
      </c>
      <c r="PKW426" s="84" t="s">
        <v>258</v>
      </c>
      <c r="PKX426" s="84" t="s">
        <v>258</v>
      </c>
      <c r="PKY426" s="84" t="s">
        <v>258</v>
      </c>
      <c r="PKZ426" s="84" t="s">
        <v>258</v>
      </c>
      <c r="PLA426" s="84" t="s">
        <v>258</v>
      </c>
      <c r="PLB426" s="84" t="s">
        <v>258</v>
      </c>
      <c r="PLC426" s="84" t="s">
        <v>258</v>
      </c>
      <c r="PLD426" s="84" t="s">
        <v>258</v>
      </c>
      <c r="PLE426" s="84" t="s">
        <v>258</v>
      </c>
      <c r="PLF426" s="84" t="s">
        <v>258</v>
      </c>
      <c r="PLG426" s="84" t="s">
        <v>258</v>
      </c>
      <c r="PLH426" s="84" t="s">
        <v>258</v>
      </c>
      <c r="PLI426" s="84" t="s">
        <v>258</v>
      </c>
      <c r="PLJ426" s="84" t="s">
        <v>258</v>
      </c>
      <c r="PLK426" s="84" t="s">
        <v>258</v>
      </c>
      <c r="PLL426" s="84" t="s">
        <v>258</v>
      </c>
      <c r="PLM426" s="84" t="s">
        <v>258</v>
      </c>
      <c r="PLN426" s="84" t="s">
        <v>258</v>
      </c>
      <c r="PLO426" s="84" t="s">
        <v>258</v>
      </c>
      <c r="PLP426" s="84" t="s">
        <v>258</v>
      </c>
      <c r="PLQ426" s="84" t="s">
        <v>258</v>
      </c>
      <c r="PLR426" s="84" t="s">
        <v>258</v>
      </c>
      <c r="PLS426" s="84" t="s">
        <v>258</v>
      </c>
      <c r="PLT426" s="84" t="s">
        <v>258</v>
      </c>
      <c r="PLU426" s="84" t="s">
        <v>258</v>
      </c>
      <c r="PLV426" s="84" t="s">
        <v>258</v>
      </c>
      <c r="PLW426" s="84" t="s">
        <v>258</v>
      </c>
      <c r="PLX426" s="84" t="s">
        <v>258</v>
      </c>
      <c r="PLY426" s="84" t="s">
        <v>258</v>
      </c>
      <c r="PLZ426" s="84" t="s">
        <v>258</v>
      </c>
      <c r="PMA426" s="84" t="s">
        <v>258</v>
      </c>
      <c r="PMB426" s="84" t="s">
        <v>258</v>
      </c>
      <c r="PMC426" s="84" t="s">
        <v>258</v>
      </c>
      <c r="PMD426" s="84" t="s">
        <v>258</v>
      </c>
      <c r="PME426" s="84" t="s">
        <v>258</v>
      </c>
      <c r="PMF426" s="84" t="s">
        <v>258</v>
      </c>
      <c r="PMG426" s="84" t="s">
        <v>258</v>
      </c>
      <c r="PMH426" s="84" t="s">
        <v>258</v>
      </c>
      <c r="PMI426" s="84" t="s">
        <v>258</v>
      </c>
      <c r="PMJ426" s="84" t="s">
        <v>258</v>
      </c>
      <c r="PMK426" s="84" t="s">
        <v>258</v>
      </c>
      <c r="PML426" s="84" t="s">
        <v>258</v>
      </c>
      <c r="PMM426" s="84" t="s">
        <v>258</v>
      </c>
      <c r="PMN426" s="84" t="s">
        <v>258</v>
      </c>
      <c r="PMO426" s="84" t="s">
        <v>258</v>
      </c>
      <c r="PMP426" s="84" t="s">
        <v>258</v>
      </c>
      <c r="PMQ426" s="84" t="s">
        <v>258</v>
      </c>
      <c r="PMR426" s="84" t="s">
        <v>258</v>
      </c>
      <c r="PMS426" s="84" t="s">
        <v>258</v>
      </c>
      <c r="PMT426" s="84" t="s">
        <v>258</v>
      </c>
      <c r="PMU426" s="84" t="s">
        <v>258</v>
      </c>
      <c r="PMV426" s="84" t="s">
        <v>258</v>
      </c>
      <c r="PMW426" s="84" t="s">
        <v>258</v>
      </c>
      <c r="PMX426" s="84" t="s">
        <v>258</v>
      </c>
      <c r="PMY426" s="84" t="s">
        <v>258</v>
      </c>
      <c r="PMZ426" s="84" t="s">
        <v>258</v>
      </c>
      <c r="PNA426" s="84" t="s">
        <v>258</v>
      </c>
      <c r="PNB426" s="84" t="s">
        <v>258</v>
      </c>
      <c r="PNC426" s="84" t="s">
        <v>258</v>
      </c>
      <c r="PND426" s="84" t="s">
        <v>258</v>
      </c>
      <c r="PNE426" s="84" t="s">
        <v>258</v>
      </c>
      <c r="PNF426" s="84" t="s">
        <v>258</v>
      </c>
      <c r="PNG426" s="84" t="s">
        <v>258</v>
      </c>
      <c r="PNH426" s="84" t="s">
        <v>258</v>
      </c>
      <c r="PNI426" s="84" t="s">
        <v>258</v>
      </c>
      <c r="PNJ426" s="84" t="s">
        <v>258</v>
      </c>
      <c r="PNK426" s="84" t="s">
        <v>258</v>
      </c>
      <c r="PNL426" s="84" t="s">
        <v>258</v>
      </c>
      <c r="PNM426" s="84" t="s">
        <v>258</v>
      </c>
      <c r="PNN426" s="84" t="s">
        <v>258</v>
      </c>
      <c r="PNO426" s="84" t="s">
        <v>258</v>
      </c>
      <c r="PNP426" s="84" t="s">
        <v>258</v>
      </c>
      <c r="PNQ426" s="84" t="s">
        <v>258</v>
      </c>
      <c r="PNR426" s="84" t="s">
        <v>258</v>
      </c>
      <c r="PNS426" s="84" t="s">
        <v>258</v>
      </c>
      <c r="PNT426" s="84" t="s">
        <v>258</v>
      </c>
      <c r="PNU426" s="84" t="s">
        <v>258</v>
      </c>
      <c r="PNV426" s="84" t="s">
        <v>258</v>
      </c>
      <c r="PNW426" s="84" t="s">
        <v>258</v>
      </c>
      <c r="PNX426" s="84" t="s">
        <v>258</v>
      </c>
      <c r="PNY426" s="84" t="s">
        <v>258</v>
      </c>
      <c r="PNZ426" s="84" t="s">
        <v>258</v>
      </c>
      <c r="POA426" s="84" t="s">
        <v>258</v>
      </c>
      <c r="POB426" s="84" t="s">
        <v>258</v>
      </c>
      <c r="POC426" s="84" t="s">
        <v>258</v>
      </c>
      <c r="POD426" s="84" t="s">
        <v>258</v>
      </c>
      <c r="POE426" s="84" t="s">
        <v>258</v>
      </c>
      <c r="POF426" s="84" t="s">
        <v>258</v>
      </c>
      <c r="POG426" s="84" t="s">
        <v>258</v>
      </c>
      <c r="POH426" s="84" t="s">
        <v>258</v>
      </c>
      <c r="POI426" s="84" t="s">
        <v>258</v>
      </c>
      <c r="POJ426" s="84" t="s">
        <v>258</v>
      </c>
      <c r="POK426" s="84" t="s">
        <v>258</v>
      </c>
      <c r="POL426" s="84" t="s">
        <v>258</v>
      </c>
      <c r="POM426" s="84" t="s">
        <v>258</v>
      </c>
      <c r="PON426" s="84" t="s">
        <v>258</v>
      </c>
      <c r="POO426" s="84" t="s">
        <v>258</v>
      </c>
      <c r="POP426" s="84" t="s">
        <v>258</v>
      </c>
      <c r="POQ426" s="84" t="s">
        <v>258</v>
      </c>
      <c r="POR426" s="84" t="s">
        <v>258</v>
      </c>
      <c r="POS426" s="84" t="s">
        <v>258</v>
      </c>
      <c r="POT426" s="84" t="s">
        <v>258</v>
      </c>
      <c r="POU426" s="84" t="s">
        <v>258</v>
      </c>
      <c r="POV426" s="84" t="s">
        <v>258</v>
      </c>
      <c r="POW426" s="84" t="s">
        <v>258</v>
      </c>
      <c r="POX426" s="84" t="s">
        <v>258</v>
      </c>
      <c r="POY426" s="84" t="s">
        <v>258</v>
      </c>
      <c r="POZ426" s="84" t="s">
        <v>258</v>
      </c>
      <c r="PPA426" s="84" t="s">
        <v>258</v>
      </c>
      <c r="PPB426" s="84" t="s">
        <v>258</v>
      </c>
      <c r="PPC426" s="84" t="s">
        <v>258</v>
      </c>
      <c r="PPD426" s="84" t="s">
        <v>258</v>
      </c>
      <c r="PPE426" s="84" t="s">
        <v>258</v>
      </c>
      <c r="PPF426" s="84" t="s">
        <v>258</v>
      </c>
      <c r="PPG426" s="84" t="s">
        <v>258</v>
      </c>
      <c r="PPH426" s="84" t="s">
        <v>258</v>
      </c>
      <c r="PPI426" s="84" t="s">
        <v>258</v>
      </c>
      <c r="PPJ426" s="84" t="s">
        <v>258</v>
      </c>
      <c r="PPK426" s="84" t="s">
        <v>258</v>
      </c>
      <c r="PPL426" s="84" t="s">
        <v>258</v>
      </c>
      <c r="PPM426" s="84" t="s">
        <v>258</v>
      </c>
      <c r="PPN426" s="84" t="s">
        <v>258</v>
      </c>
      <c r="PPO426" s="84" t="s">
        <v>258</v>
      </c>
      <c r="PPP426" s="84" t="s">
        <v>258</v>
      </c>
      <c r="PPQ426" s="84" t="s">
        <v>258</v>
      </c>
      <c r="PPR426" s="84" t="s">
        <v>258</v>
      </c>
      <c r="PPS426" s="84" t="s">
        <v>258</v>
      </c>
      <c r="PPT426" s="84" t="s">
        <v>258</v>
      </c>
      <c r="PPU426" s="84" t="s">
        <v>258</v>
      </c>
      <c r="PPV426" s="84" t="s">
        <v>258</v>
      </c>
      <c r="PPW426" s="84" t="s">
        <v>258</v>
      </c>
      <c r="PPX426" s="84" t="s">
        <v>258</v>
      </c>
      <c r="PPY426" s="84" t="s">
        <v>258</v>
      </c>
      <c r="PPZ426" s="84" t="s">
        <v>258</v>
      </c>
      <c r="PQA426" s="84" t="s">
        <v>258</v>
      </c>
      <c r="PQB426" s="84" t="s">
        <v>258</v>
      </c>
      <c r="PQC426" s="84" t="s">
        <v>258</v>
      </c>
      <c r="PQD426" s="84" t="s">
        <v>258</v>
      </c>
      <c r="PQE426" s="84" t="s">
        <v>258</v>
      </c>
      <c r="PQF426" s="84" t="s">
        <v>258</v>
      </c>
      <c r="PQG426" s="84" t="s">
        <v>258</v>
      </c>
      <c r="PQH426" s="84" t="s">
        <v>258</v>
      </c>
      <c r="PQI426" s="84" t="s">
        <v>258</v>
      </c>
      <c r="PQJ426" s="84" t="s">
        <v>258</v>
      </c>
      <c r="PQK426" s="84" t="s">
        <v>258</v>
      </c>
      <c r="PQL426" s="84" t="s">
        <v>258</v>
      </c>
      <c r="PQM426" s="84" t="s">
        <v>258</v>
      </c>
      <c r="PQN426" s="84" t="s">
        <v>258</v>
      </c>
      <c r="PQO426" s="84" t="s">
        <v>258</v>
      </c>
      <c r="PQP426" s="84" t="s">
        <v>258</v>
      </c>
      <c r="PQQ426" s="84" t="s">
        <v>258</v>
      </c>
      <c r="PQR426" s="84" t="s">
        <v>258</v>
      </c>
      <c r="PQS426" s="84" t="s">
        <v>258</v>
      </c>
      <c r="PQT426" s="84" t="s">
        <v>258</v>
      </c>
      <c r="PQU426" s="84" t="s">
        <v>258</v>
      </c>
      <c r="PQV426" s="84" t="s">
        <v>258</v>
      </c>
      <c r="PQW426" s="84" t="s">
        <v>258</v>
      </c>
      <c r="PQX426" s="84" t="s">
        <v>258</v>
      </c>
      <c r="PQY426" s="84" t="s">
        <v>258</v>
      </c>
      <c r="PQZ426" s="84" t="s">
        <v>258</v>
      </c>
      <c r="PRA426" s="84" t="s">
        <v>258</v>
      </c>
      <c r="PRB426" s="84" t="s">
        <v>258</v>
      </c>
      <c r="PRC426" s="84" t="s">
        <v>258</v>
      </c>
      <c r="PRD426" s="84" t="s">
        <v>258</v>
      </c>
      <c r="PRE426" s="84" t="s">
        <v>258</v>
      </c>
      <c r="PRF426" s="84" t="s">
        <v>258</v>
      </c>
      <c r="PRG426" s="84" t="s">
        <v>258</v>
      </c>
      <c r="PRH426" s="84" t="s">
        <v>258</v>
      </c>
      <c r="PRI426" s="84" t="s">
        <v>258</v>
      </c>
      <c r="PRJ426" s="84" t="s">
        <v>258</v>
      </c>
      <c r="PRK426" s="84" t="s">
        <v>258</v>
      </c>
      <c r="PRL426" s="84" t="s">
        <v>258</v>
      </c>
      <c r="PRM426" s="84" t="s">
        <v>258</v>
      </c>
      <c r="PRN426" s="84" t="s">
        <v>258</v>
      </c>
      <c r="PRO426" s="84" t="s">
        <v>258</v>
      </c>
      <c r="PRP426" s="84" t="s">
        <v>258</v>
      </c>
      <c r="PRQ426" s="84" t="s">
        <v>258</v>
      </c>
      <c r="PRR426" s="84" t="s">
        <v>258</v>
      </c>
      <c r="PRS426" s="84" t="s">
        <v>258</v>
      </c>
      <c r="PRT426" s="84" t="s">
        <v>258</v>
      </c>
      <c r="PRU426" s="84" t="s">
        <v>258</v>
      </c>
      <c r="PRV426" s="84" t="s">
        <v>258</v>
      </c>
      <c r="PRW426" s="84" t="s">
        <v>258</v>
      </c>
      <c r="PRX426" s="84" t="s">
        <v>258</v>
      </c>
      <c r="PRY426" s="84" t="s">
        <v>258</v>
      </c>
      <c r="PRZ426" s="84" t="s">
        <v>258</v>
      </c>
      <c r="PSA426" s="84" t="s">
        <v>258</v>
      </c>
      <c r="PSB426" s="84" t="s">
        <v>258</v>
      </c>
      <c r="PSC426" s="84" t="s">
        <v>258</v>
      </c>
      <c r="PSD426" s="84" t="s">
        <v>258</v>
      </c>
      <c r="PSE426" s="84" t="s">
        <v>258</v>
      </c>
      <c r="PSF426" s="84" t="s">
        <v>258</v>
      </c>
      <c r="PSG426" s="84" t="s">
        <v>258</v>
      </c>
      <c r="PSH426" s="84" t="s">
        <v>258</v>
      </c>
      <c r="PSI426" s="84" t="s">
        <v>258</v>
      </c>
      <c r="PSJ426" s="84" t="s">
        <v>258</v>
      </c>
      <c r="PSK426" s="84" t="s">
        <v>258</v>
      </c>
      <c r="PSL426" s="84" t="s">
        <v>258</v>
      </c>
      <c r="PSM426" s="84" t="s">
        <v>258</v>
      </c>
      <c r="PSN426" s="84" t="s">
        <v>258</v>
      </c>
      <c r="PSO426" s="84" t="s">
        <v>258</v>
      </c>
      <c r="PSP426" s="84" t="s">
        <v>258</v>
      </c>
      <c r="PSQ426" s="84" t="s">
        <v>258</v>
      </c>
      <c r="PSR426" s="84" t="s">
        <v>258</v>
      </c>
      <c r="PSS426" s="84" t="s">
        <v>258</v>
      </c>
      <c r="PST426" s="84" t="s">
        <v>258</v>
      </c>
      <c r="PSU426" s="84" t="s">
        <v>258</v>
      </c>
      <c r="PSV426" s="84" t="s">
        <v>258</v>
      </c>
      <c r="PSW426" s="84" t="s">
        <v>258</v>
      </c>
      <c r="PSX426" s="84" t="s">
        <v>258</v>
      </c>
      <c r="PSY426" s="84" t="s">
        <v>258</v>
      </c>
      <c r="PSZ426" s="84" t="s">
        <v>258</v>
      </c>
      <c r="PTA426" s="84" t="s">
        <v>258</v>
      </c>
      <c r="PTB426" s="84" t="s">
        <v>258</v>
      </c>
      <c r="PTC426" s="84" t="s">
        <v>258</v>
      </c>
      <c r="PTD426" s="84" t="s">
        <v>258</v>
      </c>
      <c r="PTE426" s="84" t="s">
        <v>258</v>
      </c>
      <c r="PTF426" s="84" t="s">
        <v>258</v>
      </c>
      <c r="PTG426" s="84" t="s">
        <v>258</v>
      </c>
      <c r="PTH426" s="84" t="s">
        <v>258</v>
      </c>
      <c r="PTI426" s="84" t="s">
        <v>258</v>
      </c>
      <c r="PTJ426" s="84" t="s">
        <v>258</v>
      </c>
      <c r="PTK426" s="84" t="s">
        <v>258</v>
      </c>
      <c r="PTL426" s="84" t="s">
        <v>258</v>
      </c>
      <c r="PTM426" s="84" t="s">
        <v>258</v>
      </c>
      <c r="PTN426" s="84" t="s">
        <v>258</v>
      </c>
      <c r="PTO426" s="84" t="s">
        <v>258</v>
      </c>
      <c r="PTP426" s="84" t="s">
        <v>258</v>
      </c>
      <c r="PTQ426" s="84" t="s">
        <v>258</v>
      </c>
      <c r="PTR426" s="84" t="s">
        <v>258</v>
      </c>
      <c r="PTS426" s="84" t="s">
        <v>258</v>
      </c>
      <c r="PTT426" s="84" t="s">
        <v>258</v>
      </c>
      <c r="PTU426" s="84" t="s">
        <v>258</v>
      </c>
      <c r="PTV426" s="84" t="s">
        <v>258</v>
      </c>
      <c r="PTW426" s="84" t="s">
        <v>258</v>
      </c>
      <c r="PTX426" s="84" t="s">
        <v>258</v>
      </c>
      <c r="PTY426" s="84" t="s">
        <v>258</v>
      </c>
      <c r="PTZ426" s="84" t="s">
        <v>258</v>
      </c>
      <c r="PUA426" s="84" t="s">
        <v>258</v>
      </c>
      <c r="PUB426" s="84" t="s">
        <v>258</v>
      </c>
      <c r="PUC426" s="84" t="s">
        <v>258</v>
      </c>
      <c r="PUD426" s="84" t="s">
        <v>258</v>
      </c>
      <c r="PUE426" s="84" t="s">
        <v>258</v>
      </c>
      <c r="PUF426" s="84" t="s">
        <v>258</v>
      </c>
      <c r="PUG426" s="84" t="s">
        <v>258</v>
      </c>
      <c r="PUH426" s="84" t="s">
        <v>258</v>
      </c>
      <c r="PUI426" s="84" t="s">
        <v>258</v>
      </c>
      <c r="PUJ426" s="84" t="s">
        <v>258</v>
      </c>
      <c r="PUK426" s="84" t="s">
        <v>258</v>
      </c>
      <c r="PUL426" s="84" t="s">
        <v>258</v>
      </c>
      <c r="PUM426" s="84" t="s">
        <v>258</v>
      </c>
      <c r="PUN426" s="84" t="s">
        <v>258</v>
      </c>
      <c r="PUO426" s="84" t="s">
        <v>258</v>
      </c>
      <c r="PUP426" s="84" t="s">
        <v>258</v>
      </c>
      <c r="PUQ426" s="84" t="s">
        <v>258</v>
      </c>
      <c r="PUR426" s="84" t="s">
        <v>258</v>
      </c>
      <c r="PUS426" s="84" t="s">
        <v>258</v>
      </c>
      <c r="PUT426" s="84" t="s">
        <v>258</v>
      </c>
      <c r="PUU426" s="84" t="s">
        <v>258</v>
      </c>
      <c r="PUV426" s="84" t="s">
        <v>258</v>
      </c>
      <c r="PUW426" s="84" t="s">
        <v>258</v>
      </c>
      <c r="PUX426" s="84" t="s">
        <v>258</v>
      </c>
      <c r="PUY426" s="84" t="s">
        <v>258</v>
      </c>
      <c r="PUZ426" s="84" t="s">
        <v>258</v>
      </c>
      <c r="PVA426" s="84" t="s">
        <v>258</v>
      </c>
      <c r="PVB426" s="84" t="s">
        <v>258</v>
      </c>
      <c r="PVC426" s="84" t="s">
        <v>258</v>
      </c>
      <c r="PVD426" s="84" t="s">
        <v>258</v>
      </c>
      <c r="PVE426" s="84" t="s">
        <v>258</v>
      </c>
      <c r="PVF426" s="84" t="s">
        <v>258</v>
      </c>
      <c r="PVG426" s="84" t="s">
        <v>258</v>
      </c>
      <c r="PVH426" s="84" t="s">
        <v>258</v>
      </c>
      <c r="PVI426" s="84" t="s">
        <v>258</v>
      </c>
      <c r="PVJ426" s="84" t="s">
        <v>258</v>
      </c>
      <c r="PVK426" s="84" t="s">
        <v>258</v>
      </c>
      <c r="PVL426" s="84" t="s">
        <v>258</v>
      </c>
      <c r="PVM426" s="84" t="s">
        <v>258</v>
      </c>
      <c r="PVN426" s="84" t="s">
        <v>258</v>
      </c>
      <c r="PVO426" s="84" t="s">
        <v>258</v>
      </c>
      <c r="PVP426" s="84" t="s">
        <v>258</v>
      </c>
      <c r="PVQ426" s="84" t="s">
        <v>258</v>
      </c>
      <c r="PVR426" s="84" t="s">
        <v>258</v>
      </c>
      <c r="PVS426" s="84" t="s">
        <v>258</v>
      </c>
      <c r="PVT426" s="84" t="s">
        <v>258</v>
      </c>
      <c r="PVU426" s="84" t="s">
        <v>258</v>
      </c>
      <c r="PVV426" s="84" t="s">
        <v>258</v>
      </c>
      <c r="PVW426" s="84" t="s">
        <v>258</v>
      </c>
      <c r="PVX426" s="84" t="s">
        <v>258</v>
      </c>
      <c r="PVY426" s="84" t="s">
        <v>258</v>
      </c>
      <c r="PVZ426" s="84" t="s">
        <v>258</v>
      </c>
      <c r="PWA426" s="84" t="s">
        <v>258</v>
      </c>
      <c r="PWB426" s="84" t="s">
        <v>258</v>
      </c>
      <c r="PWC426" s="84" t="s">
        <v>258</v>
      </c>
      <c r="PWD426" s="84" t="s">
        <v>258</v>
      </c>
      <c r="PWE426" s="84" t="s">
        <v>258</v>
      </c>
      <c r="PWF426" s="84" t="s">
        <v>258</v>
      </c>
      <c r="PWG426" s="84" t="s">
        <v>258</v>
      </c>
      <c r="PWH426" s="84" t="s">
        <v>258</v>
      </c>
      <c r="PWI426" s="84" t="s">
        <v>258</v>
      </c>
      <c r="PWJ426" s="84" t="s">
        <v>258</v>
      </c>
      <c r="PWK426" s="84" t="s">
        <v>258</v>
      </c>
      <c r="PWL426" s="84" t="s">
        <v>258</v>
      </c>
      <c r="PWM426" s="84" t="s">
        <v>258</v>
      </c>
      <c r="PWN426" s="84" t="s">
        <v>258</v>
      </c>
      <c r="PWO426" s="84" t="s">
        <v>258</v>
      </c>
      <c r="PWP426" s="84" t="s">
        <v>258</v>
      </c>
      <c r="PWQ426" s="84" t="s">
        <v>258</v>
      </c>
      <c r="PWR426" s="84" t="s">
        <v>258</v>
      </c>
      <c r="PWS426" s="84" t="s">
        <v>258</v>
      </c>
      <c r="PWT426" s="84" t="s">
        <v>258</v>
      </c>
      <c r="PWU426" s="84" t="s">
        <v>258</v>
      </c>
      <c r="PWV426" s="84" t="s">
        <v>258</v>
      </c>
      <c r="PWW426" s="84" t="s">
        <v>258</v>
      </c>
      <c r="PWX426" s="84" t="s">
        <v>258</v>
      </c>
      <c r="PWY426" s="84" t="s">
        <v>258</v>
      </c>
      <c r="PWZ426" s="84" t="s">
        <v>258</v>
      </c>
      <c r="PXA426" s="84" t="s">
        <v>258</v>
      </c>
      <c r="PXB426" s="84" t="s">
        <v>258</v>
      </c>
      <c r="PXC426" s="84" t="s">
        <v>258</v>
      </c>
      <c r="PXD426" s="84" t="s">
        <v>258</v>
      </c>
      <c r="PXE426" s="84" t="s">
        <v>258</v>
      </c>
      <c r="PXF426" s="84" t="s">
        <v>258</v>
      </c>
      <c r="PXG426" s="84" t="s">
        <v>258</v>
      </c>
      <c r="PXH426" s="84" t="s">
        <v>258</v>
      </c>
      <c r="PXI426" s="84" t="s">
        <v>258</v>
      </c>
      <c r="PXJ426" s="84" t="s">
        <v>258</v>
      </c>
      <c r="PXK426" s="84" t="s">
        <v>258</v>
      </c>
      <c r="PXL426" s="84" t="s">
        <v>258</v>
      </c>
      <c r="PXM426" s="84" t="s">
        <v>258</v>
      </c>
      <c r="PXN426" s="84" t="s">
        <v>258</v>
      </c>
      <c r="PXO426" s="84" t="s">
        <v>258</v>
      </c>
      <c r="PXP426" s="84" t="s">
        <v>258</v>
      </c>
      <c r="PXQ426" s="84" t="s">
        <v>258</v>
      </c>
      <c r="PXR426" s="84" t="s">
        <v>258</v>
      </c>
      <c r="PXS426" s="84" t="s">
        <v>258</v>
      </c>
      <c r="PXT426" s="84" t="s">
        <v>258</v>
      </c>
      <c r="PXU426" s="84" t="s">
        <v>258</v>
      </c>
      <c r="PXV426" s="84" t="s">
        <v>258</v>
      </c>
      <c r="PXW426" s="84" t="s">
        <v>258</v>
      </c>
      <c r="PXX426" s="84" t="s">
        <v>258</v>
      </c>
      <c r="PXY426" s="84" t="s">
        <v>258</v>
      </c>
      <c r="PXZ426" s="84" t="s">
        <v>258</v>
      </c>
      <c r="PYA426" s="84" t="s">
        <v>258</v>
      </c>
      <c r="PYB426" s="84" t="s">
        <v>258</v>
      </c>
      <c r="PYC426" s="84" t="s">
        <v>258</v>
      </c>
      <c r="PYD426" s="84" t="s">
        <v>258</v>
      </c>
      <c r="PYE426" s="84" t="s">
        <v>258</v>
      </c>
      <c r="PYF426" s="84" t="s">
        <v>258</v>
      </c>
      <c r="PYG426" s="84" t="s">
        <v>258</v>
      </c>
      <c r="PYH426" s="84" t="s">
        <v>258</v>
      </c>
      <c r="PYI426" s="84" t="s">
        <v>258</v>
      </c>
      <c r="PYJ426" s="84" t="s">
        <v>258</v>
      </c>
      <c r="PYK426" s="84" t="s">
        <v>258</v>
      </c>
      <c r="PYL426" s="84" t="s">
        <v>258</v>
      </c>
      <c r="PYM426" s="84" t="s">
        <v>258</v>
      </c>
      <c r="PYN426" s="84" t="s">
        <v>258</v>
      </c>
      <c r="PYO426" s="84" t="s">
        <v>258</v>
      </c>
      <c r="PYP426" s="84" t="s">
        <v>258</v>
      </c>
      <c r="PYQ426" s="84" t="s">
        <v>258</v>
      </c>
      <c r="PYR426" s="84" t="s">
        <v>258</v>
      </c>
      <c r="PYS426" s="84" t="s">
        <v>258</v>
      </c>
      <c r="PYT426" s="84" t="s">
        <v>258</v>
      </c>
      <c r="PYU426" s="84" t="s">
        <v>258</v>
      </c>
      <c r="PYV426" s="84" t="s">
        <v>258</v>
      </c>
      <c r="PYW426" s="84" t="s">
        <v>258</v>
      </c>
      <c r="PYX426" s="84" t="s">
        <v>258</v>
      </c>
      <c r="PYY426" s="84" t="s">
        <v>258</v>
      </c>
      <c r="PYZ426" s="84" t="s">
        <v>258</v>
      </c>
      <c r="PZA426" s="84" t="s">
        <v>258</v>
      </c>
      <c r="PZB426" s="84" t="s">
        <v>258</v>
      </c>
      <c r="PZC426" s="84" t="s">
        <v>258</v>
      </c>
      <c r="PZD426" s="84" t="s">
        <v>258</v>
      </c>
      <c r="PZE426" s="84" t="s">
        <v>258</v>
      </c>
      <c r="PZF426" s="84" t="s">
        <v>258</v>
      </c>
      <c r="PZG426" s="84" t="s">
        <v>258</v>
      </c>
      <c r="PZH426" s="84" t="s">
        <v>258</v>
      </c>
      <c r="PZI426" s="84" t="s">
        <v>258</v>
      </c>
      <c r="PZJ426" s="84" t="s">
        <v>258</v>
      </c>
      <c r="PZK426" s="84" t="s">
        <v>258</v>
      </c>
      <c r="PZL426" s="84" t="s">
        <v>258</v>
      </c>
      <c r="PZM426" s="84" t="s">
        <v>258</v>
      </c>
      <c r="PZN426" s="84" t="s">
        <v>258</v>
      </c>
      <c r="PZO426" s="84" t="s">
        <v>258</v>
      </c>
      <c r="PZP426" s="84" t="s">
        <v>258</v>
      </c>
      <c r="PZQ426" s="84" t="s">
        <v>258</v>
      </c>
      <c r="PZR426" s="84" t="s">
        <v>258</v>
      </c>
      <c r="PZS426" s="84" t="s">
        <v>258</v>
      </c>
      <c r="PZT426" s="84" t="s">
        <v>258</v>
      </c>
      <c r="PZU426" s="84" t="s">
        <v>258</v>
      </c>
      <c r="PZV426" s="84" t="s">
        <v>258</v>
      </c>
      <c r="PZW426" s="84" t="s">
        <v>258</v>
      </c>
      <c r="PZX426" s="84" t="s">
        <v>258</v>
      </c>
      <c r="PZY426" s="84" t="s">
        <v>258</v>
      </c>
      <c r="PZZ426" s="84" t="s">
        <v>258</v>
      </c>
      <c r="QAA426" s="84" t="s">
        <v>258</v>
      </c>
      <c r="QAB426" s="84" t="s">
        <v>258</v>
      </c>
      <c r="QAC426" s="84" t="s">
        <v>258</v>
      </c>
      <c r="QAD426" s="84" t="s">
        <v>258</v>
      </c>
      <c r="QAE426" s="84" t="s">
        <v>258</v>
      </c>
      <c r="QAF426" s="84" t="s">
        <v>258</v>
      </c>
      <c r="QAG426" s="84" t="s">
        <v>258</v>
      </c>
      <c r="QAH426" s="84" t="s">
        <v>258</v>
      </c>
      <c r="QAI426" s="84" t="s">
        <v>258</v>
      </c>
      <c r="QAJ426" s="84" t="s">
        <v>258</v>
      </c>
      <c r="QAK426" s="84" t="s">
        <v>258</v>
      </c>
      <c r="QAL426" s="84" t="s">
        <v>258</v>
      </c>
      <c r="QAM426" s="84" t="s">
        <v>258</v>
      </c>
      <c r="QAN426" s="84" t="s">
        <v>258</v>
      </c>
      <c r="QAO426" s="84" t="s">
        <v>258</v>
      </c>
      <c r="QAP426" s="84" t="s">
        <v>258</v>
      </c>
      <c r="QAQ426" s="84" t="s">
        <v>258</v>
      </c>
      <c r="QAR426" s="84" t="s">
        <v>258</v>
      </c>
      <c r="QAS426" s="84" t="s">
        <v>258</v>
      </c>
      <c r="QAT426" s="84" t="s">
        <v>258</v>
      </c>
      <c r="QAU426" s="84" t="s">
        <v>258</v>
      </c>
      <c r="QAV426" s="84" t="s">
        <v>258</v>
      </c>
      <c r="QAW426" s="84" t="s">
        <v>258</v>
      </c>
      <c r="QAX426" s="84" t="s">
        <v>258</v>
      </c>
      <c r="QAY426" s="84" t="s">
        <v>258</v>
      </c>
      <c r="QAZ426" s="84" t="s">
        <v>258</v>
      </c>
      <c r="QBA426" s="84" t="s">
        <v>258</v>
      </c>
      <c r="QBB426" s="84" t="s">
        <v>258</v>
      </c>
      <c r="QBC426" s="84" t="s">
        <v>258</v>
      </c>
      <c r="QBD426" s="84" t="s">
        <v>258</v>
      </c>
      <c r="QBE426" s="84" t="s">
        <v>258</v>
      </c>
      <c r="QBF426" s="84" t="s">
        <v>258</v>
      </c>
      <c r="QBG426" s="84" t="s">
        <v>258</v>
      </c>
      <c r="QBH426" s="84" t="s">
        <v>258</v>
      </c>
      <c r="QBI426" s="84" t="s">
        <v>258</v>
      </c>
      <c r="QBJ426" s="84" t="s">
        <v>258</v>
      </c>
      <c r="QBK426" s="84" t="s">
        <v>258</v>
      </c>
      <c r="QBL426" s="84" t="s">
        <v>258</v>
      </c>
      <c r="QBM426" s="84" t="s">
        <v>258</v>
      </c>
      <c r="QBN426" s="84" t="s">
        <v>258</v>
      </c>
      <c r="QBO426" s="84" t="s">
        <v>258</v>
      </c>
      <c r="QBP426" s="84" t="s">
        <v>258</v>
      </c>
      <c r="QBQ426" s="84" t="s">
        <v>258</v>
      </c>
      <c r="QBR426" s="84" t="s">
        <v>258</v>
      </c>
      <c r="QBS426" s="84" t="s">
        <v>258</v>
      </c>
      <c r="QBT426" s="84" t="s">
        <v>258</v>
      </c>
      <c r="QBU426" s="84" t="s">
        <v>258</v>
      </c>
      <c r="QBV426" s="84" t="s">
        <v>258</v>
      </c>
      <c r="QBW426" s="84" t="s">
        <v>258</v>
      </c>
      <c r="QBX426" s="84" t="s">
        <v>258</v>
      </c>
      <c r="QBY426" s="84" t="s">
        <v>258</v>
      </c>
      <c r="QBZ426" s="84" t="s">
        <v>258</v>
      </c>
      <c r="QCA426" s="84" t="s">
        <v>258</v>
      </c>
      <c r="QCB426" s="84" t="s">
        <v>258</v>
      </c>
      <c r="QCC426" s="84" t="s">
        <v>258</v>
      </c>
      <c r="QCD426" s="84" t="s">
        <v>258</v>
      </c>
      <c r="QCE426" s="84" t="s">
        <v>258</v>
      </c>
      <c r="QCF426" s="84" t="s">
        <v>258</v>
      </c>
      <c r="QCG426" s="84" t="s">
        <v>258</v>
      </c>
      <c r="QCH426" s="84" t="s">
        <v>258</v>
      </c>
      <c r="QCI426" s="84" t="s">
        <v>258</v>
      </c>
      <c r="QCJ426" s="84" t="s">
        <v>258</v>
      </c>
      <c r="QCK426" s="84" t="s">
        <v>258</v>
      </c>
      <c r="QCL426" s="84" t="s">
        <v>258</v>
      </c>
      <c r="QCM426" s="84" t="s">
        <v>258</v>
      </c>
      <c r="QCN426" s="84" t="s">
        <v>258</v>
      </c>
      <c r="QCO426" s="84" t="s">
        <v>258</v>
      </c>
      <c r="QCP426" s="84" t="s">
        <v>258</v>
      </c>
      <c r="QCQ426" s="84" t="s">
        <v>258</v>
      </c>
      <c r="QCR426" s="84" t="s">
        <v>258</v>
      </c>
      <c r="QCS426" s="84" t="s">
        <v>258</v>
      </c>
      <c r="QCT426" s="84" t="s">
        <v>258</v>
      </c>
      <c r="QCU426" s="84" t="s">
        <v>258</v>
      </c>
      <c r="QCV426" s="84" t="s">
        <v>258</v>
      </c>
      <c r="QCW426" s="84" t="s">
        <v>258</v>
      </c>
      <c r="QCX426" s="84" t="s">
        <v>258</v>
      </c>
      <c r="QCY426" s="84" t="s">
        <v>258</v>
      </c>
      <c r="QCZ426" s="84" t="s">
        <v>258</v>
      </c>
      <c r="QDA426" s="84" t="s">
        <v>258</v>
      </c>
      <c r="QDB426" s="84" t="s">
        <v>258</v>
      </c>
      <c r="QDC426" s="84" t="s">
        <v>258</v>
      </c>
      <c r="QDD426" s="84" t="s">
        <v>258</v>
      </c>
      <c r="QDE426" s="84" t="s">
        <v>258</v>
      </c>
      <c r="QDF426" s="84" t="s">
        <v>258</v>
      </c>
      <c r="QDG426" s="84" t="s">
        <v>258</v>
      </c>
      <c r="QDH426" s="84" t="s">
        <v>258</v>
      </c>
      <c r="QDI426" s="84" t="s">
        <v>258</v>
      </c>
      <c r="QDJ426" s="84" t="s">
        <v>258</v>
      </c>
      <c r="QDK426" s="84" t="s">
        <v>258</v>
      </c>
      <c r="QDL426" s="84" t="s">
        <v>258</v>
      </c>
      <c r="QDM426" s="84" t="s">
        <v>258</v>
      </c>
      <c r="QDN426" s="84" t="s">
        <v>258</v>
      </c>
      <c r="QDO426" s="84" t="s">
        <v>258</v>
      </c>
      <c r="QDP426" s="84" t="s">
        <v>258</v>
      </c>
      <c r="QDQ426" s="84" t="s">
        <v>258</v>
      </c>
      <c r="QDR426" s="84" t="s">
        <v>258</v>
      </c>
      <c r="QDS426" s="84" t="s">
        <v>258</v>
      </c>
      <c r="QDT426" s="84" t="s">
        <v>258</v>
      </c>
      <c r="QDU426" s="84" t="s">
        <v>258</v>
      </c>
      <c r="QDV426" s="84" t="s">
        <v>258</v>
      </c>
      <c r="QDW426" s="84" t="s">
        <v>258</v>
      </c>
      <c r="QDX426" s="84" t="s">
        <v>258</v>
      </c>
      <c r="QDY426" s="84" t="s">
        <v>258</v>
      </c>
      <c r="QDZ426" s="84" t="s">
        <v>258</v>
      </c>
      <c r="QEA426" s="84" t="s">
        <v>258</v>
      </c>
      <c r="QEB426" s="84" t="s">
        <v>258</v>
      </c>
      <c r="QEC426" s="84" t="s">
        <v>258</v>
      </c>
      <c r="QED426" s="84" t="s">
        <v>258</v>
      </c>
      <c r="QEE426" s="84" t="s">
        <v>258</v>
      </c>
      <c r="QEF426" s="84" t="s">
        <v>258</v>
      </c>
      <c r="QEG426" s="84" t="s">
        <v>258</v>
      </c>
      <c r="QEH426" s="84" t="s">
        <v>258</v>
      </c>
      <c r="QEI426" s="84" t="s">
        <v>258</v>
      </c>
      <c r="QEJ426" s="84" t="s">
        <v>258</v>
      </c>
      <c r="QEK426" s="84" t="s">
        <v>258</v>
      </c>
      <c r="QEL426" s="84" t="s">
        <v>258</v>
      </c>
      <c r="QEM426" s="84" t="s">
        <v>258</v>
      </c>
      <c r="QEN426" s="84" t="s">
        <v>258</v>
      </c>
      <c r="QEO426" s="84" t="s">
        <v>258</v>
      </c>
      <c r="QEP426" s="84" t="s">
        <v>258</v>
      </c>
      <c r="QEQ426" s="84" t="s">
        <v>258</v>
      </c>
      <c r="QER426" s="84" t="s">
        <v>258</v>
      </c>
      <c r="QES426" s="84" t="s">
        <v>258</v>
      </c>
      <c r="QET426" s="84" t="s">
        <v>258</v>
      </c>
      <c r="QEU426" s="84" t="s">
        <v>258</v>
      </c>
      <c r="QEV426" s="84" t="s">
        <v>258</v>
      </c>
      <c r="QEW426" s="84" t="s">
        <v>258</v>
      </c>
      <c r="QEX426" s="84" t="s">
        <v>258</v>
      </c>
      <c r="QEY426" s="84" t="s">
        <v>258</v>
      </c>
      <c r="QEZ426" s="84" t="s">
        <v>258</v>
      </c>
      <c r="QFA426" s="84" t="s">
        <v>258</v>
      </c>
      <c r="QFB426" s="84" t="s">
        <v>258</v>
      </c>
      <c r="QFC426" s="84" t="s">
        <v>258</v>
      </c>
      <c r="QFD426" s="84" t="s">
        <v>258</v>
      </c>
      <c r="QFE426" s="84" t="s">
        <v>258</v>
      </c>
      <c r="QFF426" s="84" t="s">
        <v>258</v>
      </c>
      <c r="QFG426" s="84" t="s">
        <v>258</v>
      </c>
      <c r="QFH426" s="84" t="s">
        <v>258</v>
      </c>
      <c r="QFI426" s="84" t="s">
        <v>258</v>
      </c>
      <c r="QFJ426" s="84" t="s">
        <v>258</v>
      </c>
      <c r="QFK426" s="84" t="s">
        <v>258</v>
      </c>
      <c r="QFL426" s="84" t="s">
        <v>258</v>
      </c>
      <c r="QFM426" s="84" t="s">
        <v>258</v>
      </c>
      <c r="QFN426" s="84" t="s">
        <v>258</v>
      </c>
      <c r="QFO426" s="84" t="s">
        <v>258</v>
      </c>
      <c r="QFP426" s="84" t="s">
        <v>258</v>
      </c>
      <c r="QFQ426" s="84" t="s">
        <v>258</v>
      </c>
      <c r="QFR426" s="84" t="s">
        <v>258</v>
      </c>
      <c r="QFS426" s="84" t="s">
        <v>258</v>
      </c>
      <c r="QFT426" s="84" t="s">
        <v>258</v>
      </c>
      <c r="QFU426" s="84" t="s">
        <v>258</v>
      </c>
      <c r="QFV426" s="84" t="s">
        <v>258</v>
      </c>
      <c r="QFW426" s="84" t="s">
        <v>258</v>
      </c>
      <c r="QFX426" s="84" t="s">
        <v>258</v>
      </c>
      <c r="QFY426" s="84" t="s">
        <v>258</v>
      </c>
      <c r="QFZ426" s="84" t="s">
        <v>258</v>
      </c>
      <c r="QGA426" s="84" t="s">
        <v>258</v>
      </c>
      <c r="QGB426" s="84" t="s">
        <v>258</v>
      </c>
      <c r="QGC426" s="84" t="s">
        <v>258</v>
      </c>
      <c r="QGD426" s="84" t="s">
        <v>258</v>
      </c>
      <c r="QGE426" s="84" t="s">
        <v>258</v>
      </c>
      <c r="QGF426" s="84" t="s">
        <v>258</v>
      </c>
      <c r="QGG426" s="84" t="s">
        <v>258</v>
      </c>
      <c r="QGH426" s="84" t="s">
        <v>258</v>
      </c>
      <c r="QGI426" s="84" t="s">
        <v>258</v>
      </c>
      <c r="QGJ426" s="84" t="s">
        <v>258</v>
      </c>
      <c r="QGK426" s="84" t="s">
        <v>258</v>
      </c>
      <c r="QGL426" s="84" t="s">
        <v>258</v>
      </c>
      <c r="QGM426" s="84" t="s">
        <v>258</v>
      </c>
      <c r="QGN426" s="84" t="s">
        <v>258</v>
      </c>
      <c r="QGO426" s="84" t="s">
        <v>258</v>
      </c>
      <c r="QGP426" s="84" t="s">
        <v>258</v>
      </c>
      <c r="QGQ426" s="84" t="s">
        <v>258</v>
      </c>
      <c r="QGR426" s="84" t="s">
        <v>258</v>
      </c>
      <c r="QGS426" s="84" t="s">
        <v>258</v>
      </c>
      <c r="QGT426" s="84" t="s">
        <v>258</v>
      </c>
      <c r="QGU426" s="84" t="s">
        <v>258</v>
      </c>
      <c r="QGV426" s="84" t="s">
        <v>258</v>
      </c>
      <c r="QGW426" s="84" t="s">
        <v>258</v>
      </c>
      <c r="QGX426" s="84" t="s">
        <v>258</v>
      </c>
      <c r="QGY426" s="84" t="s">
        <v>258</v>
      </c>
      <c r="QGZ426" s="84" t="s">
        <v>258</v>
      </c>
      <c r="QHA426" s="84" t="s">
        <v>258</v>
      </c>
      <c r="QHB426" s="84" t="s">
        <v>258</v>
      </c>
      <c r="QHC426" s="84" t="s">
        <v>258</v>
      </c>
      <c r="QHD426" s="84" t="s">
        <v>258</v>
      </c>
      <c r="QHE426" s="84" t="s">
        <v>258</v>
      </c>
      <c r="QHF426" s="84" t="s">
        <v>258</v>
      </c>
      <c r="QHG426" s="84" t="s">
        <v>258</v>
      </c>
      <c r="QHH426" s="84" t="s">
        <v>258</v>
      </c>
      <c r="QHI426" s="84" t="s">
        <v>258</v>
      </c>
      <c r="QHJ426" s="84" t="s">
        <v>258</v>
      </c>
      <c r="QHK426" s="84" t="s">
        <v>258</v>
      </c>
      <c r="QHL426" s="84" t="s">
        <v>258</v>
      </c>
      <c r="QHM426" s="84" t="s">
        <v>258</v>
      </c>
      <c r="QHN426" s="84" t="s">
        <v>258</v>
      </c>
      <c r="QHO426" s="84" t="s">
        <v>258</v>
      </c>
      <c r="QHP426" s="84" t="s">
        <v>258</v>
      </c>
      <c r="QHQ426" s="84" t="s">
        <v>258</v>
      </c>
      <c r="QHR426" s="84" t="s">
        <v>258</v>
      </c>
      <c r="QHS426" s="84" t="s">
        <v>258</v>
      </c>
      <c r="QHT426" s="84" t="s">
        <v>258</v>
      </c>
      <c r="QHU426" s="84" t="s">
        <v>258</v>
      </c>
      <c r="QHV426" s="84" t="s">
        <v>258</v>
      </c>
      <c r="QHW426" s="84" t="s">
        <v>258</v>
      </c>
      <c r="QHX426" s="84" t="s">
        <v>258</v>
      </c>
      <c r="QHY426" s="84" t="s">
        <v>258</v>
      </c>
      <c r="QHZ426" s="84" t="s">
        <v>258</v>
      </c>
      <c r="QIA426" s="84" t="s">
        <v>258</v>
      </c>
      <c r="QIB426" s="84" t="s">
        <v>258</v>
      </c>
      <c r="QIC426" s="84" t="s">
        <v>258</v>
      </c>
      <c r="QID426" s="84" t="s">
        <v>258</v>
      </c>
      <c r="QIE426" s="84" t="s">
        <v>258</v>
      </c>
      <c r="QIF426" s="84" t="s">
        <v>258</v>
      </c>
      <c r="QIG426" s="84" t="s">
        <v>258</v>
      </c>
      <c r="QIH426" s="84" t="s">
        <v>258</v>
      </c>
      <c r="QII426" s="84" t="s">
        <v>258</v>
      </c>
      <c r="QIJ426" s="84" t="s">
        <v>258</v>
      </c>
      <c r="QIK426" s="84" t="s">
        <v>258</v>
      </c>
      <c r="QIL426" s="84" t="s">
        <v>258</v>
      </c>
      <c r="QIM426" s="84" t="s">
        <v>258</v>
      </c>
      <c r="QIN426" s="84" t="s">
        <v>258</v>
      </c>
      <c r="QIO426" s="84" t="s">
        <v>258</v>
      </c>
      <c r="QIP426" s="84" t="s">
        <v>258</v>
      </c>
      <c r="QIQ426" s="84" t="s">
        <v>258</v>
      </c>
      <c r="QIR426" s="84" t="s">
        <v>258</v>
      </c>
      <c r="QIS426" s="84" t="s">
        <v>258</v>
      </c>
      <c r="QIT426" s="84" t="s">
        <v>258</v>
      </c>
      <c r="QIU426" s="84" t="s">
        <v>258</v>
      </c>
      <c r="QIV426" s="84" t="s">
        <v>258</v>
      </c>
      <c r="QIW426" s="84" t="s">
        <v>258</v>
      </c>
      <c r="QIX426" s="84" t="s">
        <v>258</v>
      </c>
      <c r="QIY426" s="84" t="s">
        <v>258</v>
      </c>
      <c r="QIZ426" s="84" t="s">
        <v>258</v>
      </c>
      <c r="QJA426" s="84" t="s">
        <v>258</v>
      </c>
      <c r="QJB426" s="84" t="s">
        <v>258</v>
      </c>
      <c r="QJC426" s="84" t="s">
        <v>258</v>
      </c>
      <c r="QJD426" s="84" t="s">
        <v>258</v>
      </c>
      <c r="QJE426" s="84" t="s">
        <v>258</v>
      </c>
      <c r="QJF426" s="84" t="s">
        <v>258</v>
      </c>
      <c r="QJG426" s="84" t="s">
        <v>258</v>
      </c>
      <c r="QJH426" s="84" t="s">
        <v>258</v>
      </c>
      <c r="QJI426" s="84" t="s">
        <v>258</v>
      </c>
      <c r="QJJ426" s="84" t="s">
        <v>258</v>
      </c>
      <c r="QJK426" s="84" t="s">
        <v>258</v>
      </c>
      <c r="QJL426" s="84" t="s">
        <v>258</v>
      </c>
      <c r="QJM426" s="84" t="s">
        <v>258</v>
      </c>
      <c r="QJN426" s="84" t="s">
        <v>258</v>
      </c>
      <c r="QJO426" s="84" t="s">
        <v>258</v>
      </c>
      <c r="QJP426" s="84" t="s">
        <v>258</v>
      </c>
      <c r="QJQ426" s="84" t="s">
        <v>258</v>
      </c>
      <c r="QJR426" s="84" t="s">
        <v>258</v>
      </c>
      <c r="QJS426" s="84" t="s">
        <v>258</v>
      </c>
      <c r="QJT426" s="84" t="s">
        <v>258</v>
      </c>
      <c r="QJU426" s="84" t="s">
        <v>258</v>
      </c>
      <c r="QJV426" s="84" t="s">
        <v>258</v>
      </c>
      <c r="QJW426" s="84" t="s">
        <v>258</v>
      </c>
      <c r="QJX426" s="84" t="s">
        <v>258</v>
      </c>
      <c r="QJY426" s="84" t="s">
        <v>258</v>
      </c>
      <c r="QJZ426" s="84" t="s">
        <v>258</v>
      </c>
      <c r="QKA426" s="84" t="s">
        <v>258</v>
      </c>
      <c r="QKB426" s="84" t="s">
        <v>258</v>
      </c>
      <c r="QKC426" s="84" t="s">
        <v>258</v>
      </c>
      <c r="QKD426" s="84" t="s">
        <v>258</v>
      </c>
      <c r="QKE426" s="84" t="s">
        <v>258</v>
      </c>
      <c r="QKF426" s="84" t="s">
        <v>258</v>
      </c>
      <c r="QKG426" s="84" t="s">
        <v>258</v>
      </c>
      <c r="QKH426" s="84" t="s">
        <v>258</v>
      </c>
      <c r="QKI426" s="84" t="s">
        <v>258</v>
      </c>
      <c r="QKJ426" s="84" t="s">
        <v>258</v>
      </c>
      <c r="QKK426" s="84" t="s">
        <v>258</v>
      </c>
      <c r="QKL426" s="84" t="s">
        <v>258</v>
      </c>
      <c r="QKM426" s="84" t="s">
        <v>258</v>
      </c>
      <c r="QKN426" s="84" t="s">
        <v>258</v>
      </c>
      <c r="QKO426" s="84" t="s">
        <v>258</v>
      </c>
      <c r="QKP426" s="84" t="s">
        <v>258</v>
      </c>
      <c r="QKQ426" s="84" t="s">
        <v>258</v>
      </c>
      <c r="QKR426" s="84" t="s">
        <v>258</v>
      </c>
      <c r="QKS426" s="84" t="s">
        <v>258</v>
      </c>
      <c r="QKT426" s="84" t="s">
        <v>258</v>
      </c>
      <c r="QKU426" s="84" t="s">
        <v>258</v>
      </c>
      <c r="QKV426" s="84" t="s">
        <v>258</v>
      </c>
      <c r="QKW426" s="84" t="s">
        <v>258</v>
      </c>
      <c r="QKX426" s="84" t="s">
        <v>258</v>
      </c>
      <c r="QKY426" s="84" t="s">
        <v>258</v>
      </c>
      <c r="QKZ426" s="84" t="s">
        <v>258</v>
      </c>
      <c r="QLA426" s="84" t="s">
        <v>258</v>
      </c>
      <c r="QLB426" s="84" t="s">
        <v>258</v>
      </c>
      <c r="QLC426" s="84" t="s">
        <v>258</v>
      </c>
      <c r="QLD426" s="84" t="s">
        <v>258</v>
      </c>
      <c r="QLE426" s="84" t="s">
        <v>258</v>
      </c>
      <c r="QLF426" s="84" t="s">
        <v>258</v>
      </c>
      <c r="QLG426" s="84" t="s">
        <v>258</v>
      </c>
      <c r="QLH426" s="84" t="s">
        <v>258</v>
      </c>
      <c r="QLI426" s="84" t="s">
        <v>258</v>
      </c>
      <c r="QLJ426" s="84" t="s">
        <v>258</v>
      </c>
      <c r="QLK426" s="84" t="s">
        <v>258</v>
      </c>
      <c r="QLL426" s="84" t="s">
        <v>258</v>
      </c>
      <c r="QLM426" s="84" t="s">
        <v>258</v>
      </c>
      <c r="QLN426" s="84" t="s">
        <v>258</v>
      </c>
      <c r="QLO426" s="84" t="s">
        <v>258</v>
      </c>
      <c r="QLP426" s="84" t="s">
        <v>258</v>
      </c>
      <c r="QLQ426" s="84" t="s">
        <v>258</v>
      </c>
      <c r="QLR426" s="84" t="s">
        <v>258</v>
      </c>
      <c r="QLS426" s="84" t="s">
        <v>258</v>
      </c>
      <c r="QLT426" s="84" t="s">
        <v>258</v>
      </c>
      <c r="QLU426" s="84" t="s">
        <v>258</v>
      </c>
      <c r="QLV426" s="84" t="s">
        <v>258</v>
      </c>
      <c r="QLW426" s="84" t="s">
        <v>258</v>
      </c>
      <c r="QLX426" s="84" t="s">
        <v>258</v>
      </c>
      <c r="QLY426" s="84" t="s">
        <v>258</v>
      </c>
      <c r="QLZ426" s="84" t="s">
        <v>258</v>
      </c>
      <c r="QMA426" s="84" t="s">
        <v>258</v>
      </c>
      <c r="QMB426" s="84" t="s">
        <v>258</v>
      </c>
      <c r="QMC426" s="84" t="s">
        <v>258</v>
      </c>
      <c r="QMD426" s="84" t="s">
        <v>258</v>
      </c>
      <c r="QME426" s="84" t="s">
        <v>258</v>
      </c>
      <c r="QMF426" s="84" t="s">
        <v>258</v>
      </c>
      <c r="QMG426" s="84" t="s">
        <v>258</v>
      </c>
      <c r="QMH426" s="84" t="s">
        <v>258</v>
      </c>
      <c r="QMI426" s="84" t="s">
        <v>258</v>
      </c>
      <c r="QMJ426" s="84" t="s">
        <v>258</v>
      </c>
      <c r="QMK426" s="84" t="s">
        <v>258</v>
      </c>
      <c r="QML426" s="84" t="s">
        <v>258</v>
      </c>
      <c r="QMM426" s="84" t="s">
        <v>258</v>
      </c>
      <c r="QMN426" s="84" t="s">
        <v>258</v>
      </c>
      <c r="QMO426" s="84" t="s">
        <v>258</v>
      </c>
      <c r="QMP426" s="84" t="s">
        <v>258</v>
      </c>
      <c r="QMQ426" s="84" t="s">
        <v>258</v>
      </c>
      <c r="QMR426" s="84" t="s">
        <v>258</v>
      </c>
      <c r="QMS426" s="84" t="s">
        <v>258</v>
      </c>
      <c r="QMT426" s="84" t="s">
        <v>258</v>
      </c>
      <c r="QMU426" s="84" t="s">
        <v>258</v>
      </c>
      <c r="QMV426" s="84" t="s">
        <v>258</v>
      </c>
      <c r="QMW426" s="84" t="s">
        <v>258</v>
      </c>
      <c r="QMX426" s="84" t="s">
        <v>258</v>
      </c>
      <c r="QMY426" s="84" t="s">
        <v>258</v>
      </c>
      <c r="QMZ426" s="84" t="s">
        <v>258</v>
      </c>
      <c r="QNA426" s="84" t="s">
        <v>258</v>
      </c>
      <c r="QNB426" s="84" t="s">
        <v>258</v>
      </c>
      <c r="QNC426" s="84" t="s">
        <v>258</v>
      </c>
      <c r="QND426" s="84" t="s">
        <v>258</v>
      </c>
      <c r="QNE426" s="84" t="s">
        <v>258</v>
      </c>
      <c r="QNF426" s="84" t="s">
        <v>258</v>
      </c>
      <c r="QNG426" s="84" t="s">
        <v>258</v>
      </c>
      <c r="QNH426" s="84" t="s">
        <v>258</v>
      </c>
      <c r="QNI426" s="84" t="s">
        <v>258</v>
      </c>
      <c r="QNJ426" s="84" t="s">
        <v>258</v>
      </c>
      <c r="QNK426" s="84" t="s">
        <v>258</v>
      </c>
      <c r="QNL426" s="84" t="s">
        <v>258</v>
      </c>
      <c r="QNM426" s="84" t="s">
        <v>258</v>
      </c>
      <c r="QNN426" s="84" t="s">
        <v>258</v>
      </c>
      <c r="QNO426" s="84" t="s">
        <v>258</v>
      </c>
      <c r="QNP426" s="84" t="s">
        <v>258</v>
      </c>
      <c r="QNQ426" s="84" t="s">
        <v>258</v>
      </c>
      <c r="QNR426" s="84" t="s">
        <v>258</v>
      </c>
      <c r="QNS426" s="84" t="s">
        <v>258</v>
      </c>
      <c r="QNT426" s="84" t="s">
        <v>258</v>
      </c>
      <c r="QNU426" s="84" t="s">
        <v>258</v>
      </c>
      <c r="QNV426" s="84" t="s">
        <v>258</v>
      </c>
      <c r="QNW426" s="84" t="s">
        <v>258</v>
      </c>
      <c r="QNX426" s="84" t="s">
        <v>258</v>
      </c>
      <c r="QNY426" s="84" t="s">
        <v>258</v>
      </c>
      <c r="QNZ426" s="84" t="s">
        <v>258</v>
      </c>
      <c r="QOA426" s="84" t="s">
        <v>258</v>
      </c>
      <c r="QOB426" s="84" t="s">
        <v>258</v>
      </c>
      <c r="QOC426" s="84" t="s">
        <v>258</v>
      </c>
      <c r="QOD426" s="84" t="s">
        <v>258</v>
      </c>
      <c r="QOE426" s="84" t="s">
        <v>258</v>
      </c>
      <c r="QOF426" s="84" t="s">
        <v>258</v>
      </c>
      <c r="QOG426" s="84" t="s">
        <v>258</v>
      </c>
      <c r="QOH426" s="84" t="s">
        <v>258</v>
      </c>
      <c r="QOI426" s="84" t="s">
        <v>258</v>
      </c>
      <c r="QOJ426" s="84" t="s">
        <v>258</v>
      </c>
      <c r="QOK426" s="84" t="s">
        <v>258</v>
      </c>
      <c r="QOL426" s="84" t="s">
        <v>258</v>
      </c>
      <c r="QOM426" s="84" t="s">
        <v>258</v>
      </c>
      <c r="QON426" s="84" t="s">
        <v>258</v>
      </c>
      <c r="QOO426" s="84" t="s">
        <v>258</v>
      </c>
      <c r="QOP426" s="84" t="s">
        <v>258</v>
      </c>
      <c r="QOQ426" s="84" t="s">
        <v>258</v>
      </c>
      <c r="QOR426" s="84" t="s">
        <v>258</v>
      </c>
      <c r="QOS426" s="84" t="s">
        <v>258</v>
      </c>
      <c r="QOT426" s="84" t="s">
        <v>258</v>
      </c>
      <c r="QOU426" s="84" t="s">
        <v>258</v>
      </c>
      <c r="QOV426" s="84" t="s">
        <v>258</v>
      </c>
      <c r="QOW426" s="84" t="s">
        <v>258</v>
      </c>
      <c r="QOX426" s="84" t="s">
        <v>258</v>
      </c>
      <c r="QOY426" s="84" t="s">
        <v>258</v>
      </c>
      <c r="QOZ426" s="84" t="s">
        <v>258</v>
      </c>
      <c r="QPA426" s="84" t="s">
        <v>258</v>
      </c>
      <c r="QPB426" s="84" t="s">
        <v>258</v>
      </c>
      <c r="QPC426" s="84" t="s">
        <v>258</v>
      </c>
      <c r="QPD426" s="84" t="s">
        <v>258</v>
      </c>
      <c r="QPE426" s="84" t="s">
        <v>258</v>
      </c>
      <c r="QPF426" s="84" t="s">
        <v>258</v>
      </c>
      <c r="QPG426" s="84" t="s">
        <v>258</v>
      </c>
      <c r="QPH426" s="84" t="s">
        <v>258</v>
      </c>
      <c r="QPI426" s="84" t="s">
        <v>258</v>
      </c>
      <c r="QPJ426" s="84" t="s">
        <v>258</v>
      </c>
      <c r="QPK426" s="84" t="s">
        <v>258</v>
      </c>
      <c r="QPL426" s="84" t="s">
        <v>258</v>
      </c>
      <c r="QPM426" s="84" t="s">
        <v>258</v>
      </c>
      <c r="QPN426" s="84" t="s">
        <v>258</v>
      </c>
      <c r="QPO426" s="84" t="s">
        <v>258</v>
      </c>
      <c r="QPP426" s="84" t="s">
        <v>258</v>
      </c>
      <c r="QPQ426" s="84" t="s">
        <v>258</v>
      </c>
      <c r="QPR426" s="84" t="s">
        <v>258</v>
      </c>
      <c r="QPS426" s="84" t="s">
        <v>258</v>
      </c>
      <c r="QPT426" s="84" t="s">
        <v>258</v>
      </c>
      <c r="QPU426" s="84" t="s">
        <v>258</v>
      </c>
      <c r="QPV426" s="84" t="s">
        <v>258</v>
      </c>
      <c r="QPW426" s="84" t="s">
        <v>258</v>
      </c>
      <c r="QPX426" s="84" t="s">
        <v>258</v>
      </c>
      <c r="QPY426" s="84" t="s">
        <v>258</v>
      </c>
      <c r="QPZ426" s="84" t="s">
        <v>258</v>
      </c>
      <c r="QQA426" s="84" t="s">
        <v>258</v>
      </c>
      <c r="QQB426" s="84" t="s">
        <v>258</v>
      </c>
      <c r="QQC426" s="84" t="s">
        <v>258</v>
      </c>
      <c r="QQD426" s="84" t="s">
        <v>258</v>
      </c>
      <c r="QQE426" s="84" t="s">
        <v>258</v>
      </c>
      <c r="QQF426" s="84" t="s">
        <v>258</v>
      </c>
      <c r="QQG426" s="84" t="s">
        <v>258</v>
      </c>
      <c r="QQH426" s="84" t="s">
        <v>258</v>
      </c>
      <c r="QQI426" s="84" t="s">
        <v>258</v>
      </c>
      <c r="QQJ426" s="84" t="s">
        <v>258</v>
      </c>
      <c r="QQK426" s="84" t="s">
        <v>258</v>
      </c>
      <c r="QQL426" s="84" t="s">
        <v>258</v>
      </c>
      <c r="QQM426" s="84" t="s">
        <v>258</v>
      </c>
      <c r="QQN426" s="84" t="s">
        <v>258</v>
      </c>
      <c r="QQO426" s="84" t="s">
        <v>258</v>
      </c>
      <c r="QQP426" s="84" t="s">
        <v>258</v>
      </c>
      <c r="QQQ426" s="84" t="s">
        <v>258</v>
      </c>
      <c r="QQR426" s="84" t="s">
        <v>258</v>
      </c>
      <c r="QQS426" s="84" t="s">
        <v>258</v>
      </c>
      <c r="QQT426" s="84" t="s">
        <v>258</v>
      </c>
      <c r="QQU426" s="84" t="s">
        <v>258</v>
      </c>
      <c r="QQV426" s="84" t="s">
        <v>258</v>
      </c>
      <c r="QQW426" s="84" t="s">
        <v>258</v>
      </c>
      <c r="QQX426" s="84" t="s">
        <v>258</v>
      </c>
      <c r="QQY426" s="84" t="s">
        <v>258</v>
      </c>
      <c r="QQZ426" s="84" t="s">
        <v>258</v>
      </c>
      <c r="QRA426" s="84" t="s">
        <v>258</v>
      </c>
      <c r="QRB426" s="84" t="s">
        <v>258</v>
      </c>
      <c r="QRC426" s="84" t="s">
        <v>258</v>
      </c>
      <c r="QRD426" s="84" t="s">
        <v>258</v>
      </c>
      <c r="QRE426" s="84" t="s">
        <v>258</v>
      </c>
      <c r="QRF426" s="84" t="s">
        <v>258</v>
      </c>
      <c r="QRG426" s="84" t="s">
        <v>258</v>
      </c>
      <c r="QRH426" s="84" t="s">
        <v>258</v>
      </c>
      <c r="QRI426" s="84" t="s">
        <v>258</v>
      </c>
      <c r="QRJ426" s="84" t="s">
        <v>258</v>
      </c>
      <c r="QRK426" s="84" t="s">
        <v>258</v>
      </c>
      <c r="QRL426" s="84" t="s">
        <v>258</v>
      </c>
      <c r="QRM426" s="84" t="s">
        <v>258</v>
      </c>
      <c r="QRN426" s="84" t="s">
        <v>258</v>
      </c>
      <c r="QRO426" s="84" t="s">
        <v>258</v>
      </c>
      <c r="QRP426" s="84" t="s">
        <v>258</v>
      </c>
      <c r="QRQ426" s="84" t="s">
        <v>258</v>
      </c>
      <c r="QRR426" s="84" t="s">
        <v>258</v>
      </c>
      <c r="QRS426" s="84" t="s">
        <v>258</v>
      </c>
      <c r="QRT426" s="84" t="s">
        <v>258</v>
      </c>
      <c r="QRU426" s="84" t="s">
        <v>258</v>
      </c>
      <c r="QRV426" s="84" t="s">
        <v>258</v>
      </c>
      <c r="QRW426" s="84" t="s">
        <v>258</v>
      </c>
      <c r="QRX426" s="84" t="s">
        <v>258</v>
      </c>
      <c r="QRY426" s="84" t="s">
        <v>258</v>
      </c>
      <c r="QRZ426" s="84" t="s">
        <v>258</v>
      </c>
      <c r="QSA426" s="84" t="s">
        <v>258</v>
      </c>
      <c r="QSB426" s="84" t="s">
        <v>258</v>
      </c>
      <c r="QSC426" s="84" t="s">
        <v>258</v>
      </c>
      <c r="QSD426" s="84" t="s">
        <v>258</v>
      </c>
      <c r="QSE426" s="84" t="s">
        <v>258</v>
      </c>
      <c r="QSF426" s="84" t="s">
        <v>258</v>
      </c>
      <c r="QSG426" s="84" t="s">
        <v>258</v>
      </c>
      <c r="QSH426" s="84" t="s">
        <v>258</v>
      </c>
      <c r="QSI426" s="84" t="s">
        <v>258</v>
      </c>
      <c r="QSJ426" s="84" t="s">
        <v>258</v>
      </c>
      <c r="QSK426" s="84" t="s">
        <v>258</v>
      </c>
      <c r="QSL426" s="84" t="s">
        <v>258</v>
      </c>
      <c r="QSM426" s="84" t="s">
        <v>258</v>
      </c>
      <c r="QSN426" s="84" t="s">
        <v>258</v>
      </c>
      <c r="QSO426" s="84" t="s">
        <v>258</v>
      </c>
      <c r="QSP426" s="84" t="s">
        <v>258</v>
      </c>
      <c r="QSQ426" s="84" t="s">
        <v>258</v>
      </c>
      <c r="QSR426" s="84" t="s">
        <v>258</v>
      </c>
      <c r="QSS426" s="84" t="s">
        <v>258</v>
      </c>
      <c r="QST426" s="84" t="s">
        <v>258</v>
      </c>
      <c r="QSU426" s="84" t="s">
        <v>258</v>
      </c>
      <c r="QSV426" s="84" t="s">
        <v>258</v>
      </c>
      <c r="QSW426" s="84" t="s">
        <v>258</v>
      </c>
      <c r="QSX426" s="84" t="s">
        <v>258</v>
      </c>
      <c r="QSY426" s="84" t="s">
        <v>258</v>
      </c>
      <c r="QSZ426" s="84" t="s">
        <v>258</v>
      </c>
      <c r="QTA426" s="84" t="s">
        <v>258</v>
      </c>
      <c r="QTB426" s="84" t="s">
        <v>258</v>
      </c>
      <c r="QTC426" s="84" t="s">
        <v>258</v>
      </c>
      <c r="QTD426" s="84" t="s">
        <v>258</v>
      </c>
      <c r="QTE426" s="84" t="s">
        <v>258</v>
      </c>
      <c r="QTF426" s="84" t="s">
        <v>258</v>
      </c>
      <c r="QTG426" s="84" t="s">
        <v>258</v>
      </c>
      <c r="QTH426" s="84" t="s">
        <v>258</v>
      </c>
      <c r="QTI426" s="84" t="s">
        <v>258</v>
      </c>
      <c r="QTJ426" s="84" t="s">
        <v>258</v>
      </c>
      <c r="QTK426" s="84" t="s">
        <v>258</v>
      </c>
      <c r="QTL426" s="84" t="s">
        <v>258</v>
      </c>
      <c r="QTM426" s="84" t="s">
        <v>258</v>
      </c>
      <c r="QTN426" s="84" t="s">
        <v>258</v>
      </c>
      <c r="QTO426" s="84" t="s">
        <v>258</v>
      </c>
      <c r="QTP426" s="84" t="s">
        <v>258</v>
      </c>
      <c r="QTQ426" s="84" t="s">
        <v>258</v>
      </c>
      <c r="QTR426" s="84" t="s">
        <v>258</v>
      </c>
      <c r="QTS426" s="84" t="s">
        <v>258</v>
      </c>
      <c r="QTT426" s="84" t="s">
        <v>258</v>
      </c>
      <c r="QTU426" s="84" t="s">
        <v>258</v>
      </c>
      <c r="QTV426" s="84" t="s">
        <v>258</v>
      </c>
      <c r="QTW426" s="84" t="s">
        <v>258</v>
      </c>
      <c r="QTX426" s="84" t="s">
        <v>258</v>
      </c>
      <c r="QTY426" s="84" t="s">
        <v>258</v>
      </c>
      <c r="QTZ426" s="84" t="s">
        <v>258</v>
      </c>
      <c r="QUA426" s="84" t="s">
        <v>258</v>
      </c>
      <c r="QUB426" s="84" t="s">
        <v>258</v>
      </c>
      <c r="QUC426" s="84" t="s">
        <v>258</v>
      </c>
      <c r="QUD426" s="84" t="s">
        <v>258</v>
      </c>
      <c r="QUE426" s="84" t="s">
        <v>258</v>
      </c>
      <c r="QUF426" s="84" t="s">
        <v>258</v>
      </c>
      <c r="QUG426" s="84" t="s">
        <v>258</v>
      </c>
      <c r="QUH426" s="84" t="s">
        <v>258</v>
      </c>
      <c r="QUI426" s="84" t="s">
        <v>258</v>
      </c>
      <c r="QUJ426" s="84" t="s">
        <v>258</v>
      </c>
      <c r="QUK426" s="84" t="s">
        <v>258</v>
      </c>
      <c r="QUL426" s="84" t="s">
        <v>258</v>
      </c>
      <c r="QUM426" s="84" t="s">
        <v>258</v>
      </c>
      <c r="QUN426" s="84" t="s">
        <v>258</v>
      </c>
      <c r="QUO426" s="84" t="s">
        <v>258</v>
      </c>
      <c r="QUP426" s="84" t="s">
        <v>258</v>
      </c>
      <c r="QUQ426" s="84" t="s">
        <v>258</v>
      </c>
      <c r="QUR426" s="84" t="s">
        <v>258</v>
      </c>
      <c r="QUS426" s="84" t="s">
        <v>258</v>
      </c>
      <c r="QUT426" s="84" t="s">
        <v>258</v>
      </c>
      <c r="QUU426" s="84" t="s">
        <v>258</v>
      </c>
      <c r="QUV426" s="84" t="s">
        <v>258</v>
      </c>
      <c r="QUW426" s="84" t="s">
        <v>258</v>
      </c>
      <c r="QUX426" s="84" t="s">
        <v>258</v>
      </c>
      <c r="QUY426" s="84" t="s">
        <v>258</v>
      </c>
      <c r="QUZ426" s="84" t="s">
        <v>258</v>
      </c>
      <c r="QVA426" s="84" t="s">
        <v>258</v>
      </c>
      <c r="QVB426" s="84" t="s">
        <v>258</v>
      </c>
      <c r="QVC426" s="84" t="s">
        <v>258</v>
      </c>
      <c r="QVD426" s="84" t="s">
        <v>258</v>
      </c>
      <c r="QVE426" s="84" t="s">
        <v>258</v>
      </c>
      <c r="QVF426" s="84" t="s">
        <v>258</v>
      </c>
      <c r="QVG426" s="84" t="s">
        <v>258</v>
      </c>
      <c r="QVH426" s="84" t="s">
        <v>258</v>
      </c>
      <c r="QVI426" s="84" t="s">
        <v>258</v>
      </c>
      <c r="QVJ426" s="84" t="s">
        <v>258</v>
      </c>
      <c r="QVK426" s="84" t="s">
        <v>258</v>
      </c>
      <c r="QVL426" s="84" t="s">
        <v>258</v>
      </c>
      <c r="QVM426" s="84" t="s">
        <v>258</v>
      </c>
      <c r="QVN426" s="84" t="s">
        <v>258</v>
      </c>
      <c r="QVO426" s="84" t="s">
        <v>258</v>
      </c>
      <c r="QVP426" s="84" t="s">
        <v>258</v>
      </c>
      <c r="QVQ426" s="84" t="s">
        <v>258</v>
      </c>
      <c r="QVR426" s="84" t="s">
        <v>258</v>
      </c>
      <c r="QVS426" s="84" t="s">
        <v>258</v>
      </c>
      <c r="QVT426" s="84" t="s">
        <v>258</v>
      </c>
      <c r="QVU426" s="84" t="s">
        <v>258</v>
      </c>
      <c r="QVV426" s="84" t="s">
        <v>258</v>
      </c>
      <c r="QVW426" s="84" t="s">
        <v>258</v>
      </c>
      <c r="QVX426" s="84" t="s">
        <v>258</v>
      </c>
      <c r="QVY426" s="84" t="s">
        <v>258</v>
      </c>
      <c r="QVZ426" s="84" t="s">
        <v>258</v>
      </c>
      <c r="QWA426" s="84" t="s">
        <v>258</v>
      </c>
      <c r="QWB426" s="84" t="s">
        <v>258</v>
      </c>
      <c r="QWC426" s="84" t="s">
        <v>258</v>
      </c>
      <c r="QWD426" s="84" t="s">
        <v>258</v>
      </c>
      <c r="QWE426" s="84" t="s">
        <v>258</v>
      </c>
      <c r="QWF426" s="84" t="s">
        <v>258</v>
      </c>
      <c r="QWG426" s="84" t="s">
        <v>258</v>
      </c>
      <c r="QWH426" s="84" t="s">
        <v>258</v>
      </c>
      <c r="QWI426" s="84" t="s">
        <v>258</v>
      </c>
      <c r="QWJ426" s="84" t="s">
        <v>258</v>
      </c>
      <c r="QWK426" s="84" t="s">
        <v>258</v>
      </c>
      <c r="QWL426" s="84" t="s">
        <v>258</v>
      </c>
      <c r="QWM426" s="84" t="s">
        <v>258</v>
      </c>
      <c r="QWN426" s="84" t="s">
        <v>258</v>
      </c>
      <c r="QWO426" s="84" t="s">
        <v>258</v>
      </c>
      <c r="QWP426" s="84" t="s">
        <v>258</v>
      </c>
      <c r="QWQ426" s="84" t="s">
        <v>258</v>
      </c>
      <c r="QWR426" s="84" t="s">
        <v>258</v>
      </c>
      <c r="QWS426" s="84" t="s">
        <v>258</v>
      </c>
      <c r="QWT426" s="84" t="s">
        <v>258</v>
      </c>
      <c r="QWU426" s="84" t="s">
        <v>258</v>
      </c>
      <c r="QWV426" s="84" t="s">
        <v>258</v>
      </c>
      <c r="QWW426" s="84" t="s">
        <v>258</v>
      </c>
      <c r="QWX426" s="84" t="s">
        <v>258</v>
      </c>
      <c r="QWY426" s="84" t="s">
        <v>258</v>
      </c>
      <c r="QWZ426" s="84" t="s">
        <v>258</v>
      </c>
      <c r="QXA426" s="84" t="s">
        <v>258</v>
      </c>
      <c r="QXB426" s="84" t="s">
        <v>258</v>
      </c>
      <c r="QXC426" s="84" t="s">
        <v>258</v>
      </c>
      <c r="QXD426" s="84" t="s">
        <v>258</v>
      </c>
      <c r="QXE426" s="84" t="s">
        <v>258</v>
      </c>
      <c r="QXF426" s="84" t="s">
        <v>258</v>
      </c>
      <c r="QXG426" s="84" t="s">
        <v>258</v>
      </c>
      <c r="QXH426" s="84" t="s">
        <v>258</v>
      </c>
      <c r="QXI426" s="84" t="s">
        <v>258</v>
      </c>
      <c r="QXJ426" s="84" t="s">
        <v>258</v>
      </c>
      <c r="QXK426" s="84" t="s">
        <v>258</v>
      </c>
      <c r="QXL426" s="84" t="s">
        <v>258</v>
      </c>
      <c r="QXM426" s="84" t="s">
        <v>258</v>
      </c>
      <c r="QXN426" s="84" t="s">
        <v>258</v>
      </c>
      <c r="QXO426" s="84" t="s">
        <v>258</v>
      </c>
      <c r="QXP426" s="84" t="s">
        <v>258</v>
      </c>
      <c r="QXQ426" s="84" t="s">
        <v>258</v>
      </c>
      <c r="QXR426" s="84" t="s">
        <v>258</v>
      </c>
      <c r="QXS426" s="84" t="s">
        <v>258</v>
      </c>
      <c r="QXT426" s="84" t="s">
        <v>258</v>
      </c>
      <c r="QXU426" s="84" t="s">
        <v>258</v>
      </c>
      <c r="QXV426" s="84" t="s">
        <v>258</v>
      </c>
      <c r="QXW426" s="84" t="s">
        <v>258</v>
      </c>
      <c r="QXX426" s="84" t="s">
        <v>258</v>
      </c>
      <c r="QXY426" s="84" t="s">
        <v>258</v>
      </c>
      <c r="QXZ426" s="84" t="s">
        <v>258</v>
      </c>
      <c r="QYA426" s="84" t="s">
        <v>258</v>
      </c>
      <c r="QYB426" s="84" t="s">
        <v>258</v>
      </c>
      <c r="QYC426" s="84" t="s">
        <v>258</v>
      </c>
      <c r="QYD426" s="84" t="s">
        <v>258</v>
      </c>
      <c r="QYE426" s="84" t="s">
        <v>258</v>
      </c>
      <c r="QYF426" s="84" t="s">
        <v>258</v>
      </c>
      <c r="QYG426" s="84" t="s">
        <v>258</v>
      </c>
      <c r="QYH426" s="84" t="s">
        <v>258</v>
      </c>
      <c r="QYI426" s="84" t="s">
        <v>258</v>
      </c>
      <c r="QYJ426" s="84" t="s">
        <v>258</v>
      </c>
      <c r="QYK426" s="84" t="s">
        <v>258</v>
      </c>
      <c r="QYL426" s="84" t="s">
        <v>258</v>
      </c>
      <c r="QYM426" s="84" t="s">
        <v>258</v>
      </c>
      <c r="QYN426" s="84" t="s">
        <v>258</v>
      </c>
      <c r="QYO426" s="84" t="s">
        <v>258</v>
      </c>
      <c r="QYP426" s="84" t="s">
        <v>258</v>
      </c>
      <c r="QYQ426" s="84" t="s">
        <v>258</v>
      </c>
      <c r="QYR426" s="84" t="s">
        <v>258</v>
      </c>
      <c r="QYS426" s="84" t="s">
        <v>258</v>
      </c>
      <c r="QYT426" s="84" t="s">
        <v>258</v>
      </c>
      <c r="QYU426" s="84" t="s">
        <v>258</v>
      </c>
      <c r="QYV426" s="84" t="s">
        <v>258</v>
      </c>
      <c r="QYW426" s="84" t="s">
        <v>258</v>
      </c>
      <c r="QYX426" s="84" t="s">
        <v>258</v>
      </c>
      <c r="QYY426" s="84" t="s">
        <v>258</v>
      </c>
      <c r="QYZ426" s="84" t="s">
        <v>258</v>
      </c>
      <c r="QZA426" s="84" t="s">
        <v>258</v>
      </c>
      <c r="QZB426" s="84" t="s">
        <v>258</v>
      </c>
      <c r="QZC426" s="84" t="s">
        <v>258</v>
      </c>
      <c r="QZD426" s="84" t="s">
        <v>258</v>
      </c>
      <c r="QZE426" s="84" t="s">
        <v>258</v>
      </c>
      <c r="QZF426" s="84" t="s">
        <v>258</v>
      </c>
      <c r="QZG426" s="84" t="s">
        <v>258</v>
      </c>
      <c r="QZH426" s="84" t="s">
        <v>258</v>
      </c>
      <c r="QZI426" s="84" t="s">
        <v>258</v>
      </c>
      <c r="QZJ426" s="84" t="s">
        <v>258</v>
      </c>
      <c r="QZK426" s="84" t="s">
        <v>258</v>
      </c>
      <c r="QZL426" s="84" t="s">
        <v>258</v>
      </c>
      <c r="QZM426" s="84" t="s">
        <v>258</v>
      </c>
      <c r="QZN426" s="84" t="s">
        <v>258</v>
      </c>
      <c r="QZO426" s="84" t="s">
        <v>258</v>
      </c>
      <c r="QZP426" s="84" t="s">
        <v>258</v>
      </c>
      <c r="QZQ426" s="84" t="s">
        <v>258</v>
      </c>
      <c r="QZR426" s="84" t="s">
        <v>258</v>
      </c>
      <c r="QZS426" s="84" t="s">
        <v>258</v>
      </c>
      <c r="QZT426" s="84" t="s">
        <v>258</v>
      </c>
      <c r="QZU426" s="84" t="s">
        <v>258</v>
      </c>
      <c r="QZV426" s="84" t="s">
        <v>258</v>
      </c>
      <c r="QZW426" s="84" t="s">
        <v>258</v>
      </c>
      <c r="QZX426" s="84" t="s">
        <v>258</v>
      </c>
      <c r="QZY426" s="84" t="s">
        <v>258</v>
      </c>
      <c r="QZZ426" s="84" t="s">
        <v>258</v>
      </c>
      <c r="RAA426" s="84" t="s">
        <v>258</v>
      </c>
      <c r="RAB426" s="84" t="s">
        <v>258</v>
      </c>
      <c r="RAC426" s="84" t="s">
        <v>258</v>
      </c>
      <c r="RAD426" s="84" t="s">
        <v>258</v>
      </c>
      <c r="RAE426" s="84" t="s">
        <v>258</v>
      </c>
      <c r="RAF426" s="84" t="s">
        <v>258</v>
      </c>
      <c r="RAG426" s="84" t="s">
        <v>258</v>
      </c>
      <c r="RAH426" s="84" t="s">
        <v>258</v>
      </c>
      <c r="RAI426" s="84" t="s">
        <v>258</v>
      </c>
      <c r="RAJ426" s="84" t="s">
        <v>258</v>
      </c>
      <c r="RAK426" s="84" t="s">
        <v>258</v>
      </c>
      <c r="RAL426" s="84" t="s">
        <v>258</v>
      </c>
      <c r="RAM426" s="84" t="s">
        <v>258</v>
      </c>
      <c r="RAN426" s="84" t="s">
        <v>258</v>
      </c>
      <c r="RAO426" s="84" t="s">
        <v>258</v>
      </c>
      <c r="RAP426" s="84" t="s">
        <v>258</v>
      </c>
      <c r="RAQ426" s="84" t="s">
        <v>258</v>
      </c>
      <c r="RAR426" s="84" t="s">
        <v>258</v>
      </c>
      <c r="RAS426" s="84" t="s">
        <v>258</v>
      </c>
      <c r="RAT426" s="84" t="s">
        <v>258</v>
      </c>
      <c r="RAU426" s="84" t="s">
        <v>258</v>
      </c>
      <c r="RAV426" s="84" t="s">
        <v>258</v>
      </c>
      <c r="RAW426" s="84" t="s">
        <v>258</v>
      </c>
      <c r="RAX426" s="84" t="s">
        <v>258</v>
      </c>
      <c r="RAY426" s="84" t="s">
        <v>258</v>
      </c>
      <c r="RAZ426" s="84" t="s">
        <v>258</v>
      </c>
      <c r="RBA426" s="84" t="s">
        <v>258</v>
      </c>
      <c r="RBB426" s="84" t="s">
        <v>258</v>
      </c>
      <c r="RBC426" s="84" t="s">
        <v>258</v>
      </c>
      <c r="RBD426" s="84" t="s">
        <v>258</v>
      </c>
      <c r="RBE426" s="84" t="s">
        <v>258</v>
      </c>
      <c r="RBF426" s="84" t="s">
        <v>258</v>
      </c>
      <c r="RBG426" s="84" t="s">
        <v>258</v>
      </c>
      <c r="RBH426" s="84" t="s">
        <v>258</v>
      </c>
      <c r="RBI426" s="84" t="s">
        <v>258</v>
      </c>
      <c r="RBJ426" s="84" t="s">
        <v>258</v>
      </c>
      <c r="RBK426" s="84" t="s">
        <v>258</v>
      </c>
      <c r="RBL426" s="84" t="s">
        <v>258</v>
      </c>
      <c r="RBM426" s="84" t="s">
        <v>258</v>
      </c>
      <c r="RBN426" s="84" t="s">
        <v>258</v>
      </c>
      <c r="RBO426" s="84" t="s">
        <v>258</v>
      </c>
      <c r="RBP426" s="84" t="s">
        <v>258</v>
      </c>
      <c r="RBQ426" s="84" t="s">
        <v>258</v>
      </c>
      <c r="RBR426" s="84" t="s">
        <v>258</v>
      </c>
      <c r="RBS426" s="84" t="s">
        <v>258</v>
      </c>
      <c r="RBT426" s="84" t="s">
        <v>258</v>
      </c>
      <c r="RBU426" s="84" t="s">
        <v>258</v>
      </c>
      <c r="RBV426" s="84" t="s">
        <v>258</v>
      </c>
      <c r="RBW426" s="84" t="s">
        <v>258</v>
      </c>
      <c r="RBX426" s="84" t="s">
        <v>258</v>
      </c>
      <c r="RBY426" s="84" t="s">
        <v>258</v>
      </c>
      <c r="RBZ426" s="84" t="s">
        <v>258</v>
      </c>
      <c r="RCA426" s="84" t="s">
        <v>258</v>
      </c>
      <c r="RCB426" s="84" t="s">
        <v>258</v>
      </c>
      <c r="RCC426" s="84" t="s">
        <v>258</v>
      </c>
      <c r="RCD426" s="84" t="s">
        <v>258</v>
      </c>
      <c r="RCE426" s="84" t="s">
        <v>258</v>
      </c>
      <c r="RCF426" s="84" t="s">
        <v>258</v>
      </c>
      <c r="RCG426" s="84" t="s">
        <v>258</v>
      </c>
      <c r="RCH426" s="84" t="s">
        <v>258</v>
      </c>
      <c r="RCI426" s="84" t="s">
        <v>258</v>
      </c>
      <c r="RCJ426" s="84" t="s">
        <v>258</v>
      </c>
      <c r="RCK426" s="84" t="s">
        <v>258</v>
      </c>
      <c r="RCL426" s="84" t="s">
        <v>258</v>
      </c>
      <c r="RCM426" s="84" t="s">
        <v>258</v>
      </c>
      <c r="RCN426" s="84" t="s">
        <v>258</v>
      </c>
      <c r="RCO426" s="84" t="s">
        <v>258</v>
      </c>
      <c r="RCP426" s="84" t="s">
        <v>258</v>
      </c>
      <c r="RCQ426" s="84" t="s">
        <v>258</v>
      </c>
      <c r="RCR426" s="84" t="s">
        <v>258</v>
      </c>
      <c r="RCS426" s="84" t="s">
        <v>258</v>
      </c>
      <c r="RCT426" s="84" t="s">
        <v>258</v>
      </c>
      <c r="RCU426" s="84" t="s">
        <v>258</v>
      </c>
      <c r="RCV426" s="84" t="s">
        <v>258</v>
      </c>
      <c r="RCW426" s="84" t="s">
        <v>258</v>
      </c>
      <c r="RCX426" s="84" t="s">
        <v>258</v>
      </c>
      <c r="RCY426" s="84" t="s">
        <v>258</v>
      </c>
      <c r="RCZ426" s="84" t="s">
        <v>258</v>
      </c>
      <c r="RDA426" s="84" t="s">
        <v>258</v>
      </c>
      <c r="RDB426" s="84" t="s">
        <v>258</v>
      </c>
      <c r="RDC426" s="84" t="s">
        <v>258</v>
      </c>
      <c r="RDD426" s="84" t="s">
        <v>258</v>
      </c>
      <c r="RDE426" s="84" t="s">
        <v>258</v>
      </c>
      <c r="RDF426" s="84" t="s">
        <v>258</v>
      </c>
      <c r="RDG426" s="84" t="s">
        <v>258</v>
      </c>
      <c r="RDH426" s="84" t="s">
        <v>258</v>
      </c>
      <c r="RDI426" s="84" t="s">
        <v>258</v>
      </c>
      <c r="RDJ426" s="84" t="s">
        <v>258</v>
      </c>
      <c r="RDK426" s="84" t="s">
        <v>258</v>
      </c>
      <c r="RDL426" s="84" t="s">
        <v>258</v>
      </c>
      <c r="RDM426" s="84" t="s">
        <v>258</v>
      </c>
      <c r="RDN426" s="84" t="s">
        <v>258</v>
      </c>
      <c r="RDO426" s="84" t="s">
        <v>258</v>
      </c>
      <c r="RDP426" s="84" t="s">
        <v>258</v>
      </c>
      <c r="RDQ426" s="84" t="s">
        <v>258</v>
      </c>
      <c r="RDR426" s="84" t="s">
        <v>258</v>
      </c>
      <c r="RDS426" s="84" t="s">
        <v>258</v>
      </c>
      <c r="RDT426" s="84" t="s">
        <v>258</v>
      </c>
      <c r="RDU426" s="84" t="s">
        <v>258</v>
      </c>
      <c r="RDV426" s="84" t="s">
        <v>258</v>
      </c>
      <c r="RDW426" s="84" t="s">
        <v>258</v>
      </c>
      <c r="RDX426" s="84" t="s">
        <v>258</v>
      </c>
      <c r="RDY426" s="84" t="s">
        <v>258</v>
      </c>
      <c r="RDZ426" s="84" t="s">
        <v>258</v>
      </c>
      <c r="REA426" s="84" t="s">
        <v>258</v>
      </c>
      <c r="REB426" s="84" t="s">
        <v>258</v>
      </c>
      <c r="REC426" s="84" t="s">
        <v>258</v>
      </c>
      <c r="RED426" s="84" t="s">
        <v>258</v>
      </c>
      <c r="REE426" s="84" t="s">
        <v>258</v>
      </c>
      <c r="REF426" s="84" t="s">
        <v>258</v>
      </c>
      <c r="REG426" s="84" t="s">
        <v>258</v>
      </c>
      <c r="REH426" s="84" t="s">
        <v>258</v>
      </c>
      <c r="REI426" s="84" t="s">
        <v>258</v>
      </c>
      <c r="REJ426" s="84" t="s">
        <v>258</v>
      </c>
      <c r="REK426" s="84" t="s">
        <v>258</v>
      </c>
      <c r="REL426" s="84" t="s">
        <v>258</v>
      </c>
      <c r="REM426" s="84" t="s">
        <v>258</v>
      </c>
      <c r="REN426" s="84" t="s">
        <v>258</v>
      </c>
      <c r="REO426" s="84" t="s">
        <v>258</v>
      </c>
      <c r="REP426" s="84" t="s">
        <v>258</v>
      </c>
      <c r="REQ426" s="84" t="s">
        <v>258</v>
      </c>
      <c r="RER426" s="84" t="s">
        <v>258</v>
      </c>
      <c r="RES426" s="84" t="s">
        <v>258</v>
      </c>
      <c r="RET426" s="84" t="s">
        <v>258</v>
      </c>
      <c r="REU426" s="84" t="s">
        <v>258</v>
      </c>
      <c r="REV426" s="84" t="s">
        <v>258</v>
      </c>
      <c r="REW426" s="84" t="s">
        <v>258</v>
      </c>
      <c r="REX426" s="84" t="s">
        <v>258</v>
      </c>
      <c r="REY426" s="84" t="s">
        <v>258</v>
      </c>
      <c r="REZ426" s="84" t="s">
        <v>258</v>
      </c>
      <c r="RFA426" s="84" t="s">
        <v>258</v>
      </c>
      <c r="RFB426" s="84" t="s">
        <v>258</v>
      </c>
      <c r="RFC426" s="84" t="s">
        <v>258</v>
      </c>
      <c r="RFD426" s="84" t="s">
        <v>258</v>
      </c>
      <c r="RFE426" s="84" t="s">
        <v>258</v>
      </c>
      <c r="RFF426" s="84" t="s">
        <v>258</v>
      </c>
      <c r="RFG426" s="84" t="s">
        <v>258</v>
      </c>
      <c r="RFH426" s="84" t="s">
        <v>258</v>
      </c>
      <c r="RFI426" s="84" t="s">
        <v>258</v>
      </c>
      <c r="RFJ426" s="84" t="s">
        <v>258</v>
      </c>
      <c r="RFK426" s="84" t="s">
        <v>258</v>
      </c>
      <c r="RFL426" s="84" t="s">
        <v>258</v>
      </c>
      <c r="RFM426" s="84" t="s">
        <v>258</v>
      </c>
      <c r="RFN426" s="84" t="s">
        <v>258</v>
      </c>
      <c r="RFO426" s="84" t="s">
        <v>258</v>
      </c>
      <c r="RFP426" s="84" t="s">
        <v>258</v>
      </c>
      <c r="RFQ426" s="84" t="s">
        <v>258</v>
      </c>
      <c r="RFR426" s="84" t="s">
        <v>258</v>
      </c>
      <c r="RFS426" s="84" t="s">
        <v>258</v>
      </c>
      <c r="RFT426" s="84" t="s">
        <v>258</v>
      </c>
      <c r="RFU426" s="84" t="s">
        <v>258</v>
      </c>
      <c r="RFV426" s="84" t="s">
        <v>258</v>
      </c>
      <c r="RFW426" s="84" t="s">
        <v>258</v>
      </c>
      <c r="RFX426" s="84" t="s">
        <v>258</v>
      </c>
      <c r="RFY426" s="84" t="s">
        <v>258</v>
      </c>
      <c r="RFZ426" s="84" t="s">
        <v>258</v>
      </c>
      <c r="RGA426" s="84" t="s">
        <v>258</v>
      </c>
      <c r="RGB426" s="84" t="s">
        <v>258</v>
      </c>
      <c r="RGC426" s="84" t="s">
        <v>258</v>
      </c>
      <c r="RGD426" s="84" t="s">
        <v>258</v>
      </c>
      <c r="RGE426" s="84" t="s">
        <v>258</v>
      </c>
      <c r="RGF426" s="84" t="s">
        <v>258</v>
      </c>
      <c r="RGG426" s="84" t="s">
        <v>258</v>
      </c>
      <c r="RGH426" s="84" t="s">
        <v>258</v>
      </c>
      <c r="RGI426" s="84" t="s">
        <v>258</v>
      </c>
      <c r="RGJ426" s="84" t="s">
        <v>258</v>
      </c>
      <c r="RGK426" s="84" t="s">
        <v>258</v>
      </c>
      <c r="RGL426" s="84" t="s">
        <v>258</v>
      </c>
      <c r="RGM426" s="84" t="s">
        <v>258</v>
      </c>
      <c r="RGN426" s="84" t="s">
        <v>258</v>
      </c>
      <c r="RGO426" s="84" t="s">
        <v>258</v>
      </c>
      <c r="RGP426" s="84" t="s">
        <v>258</v>
      </c>
      <c r="RGQ426" s="84" t="s">
        <v>258</v>
      </c>
      <c r="RGR426" s="84" t="s">
        <v>258</v>
      </c>
      <c r="RGS426" s="84" t="s">
        <v>258</v>
      </c>
      <c r="RGT426" s="84" t="s">
        <v>258</v>
      </c>
      <c r="RGU426" s="84" t="s">
        <v>258</v>
      </c>
      <c r="RGV426" s="84" t="s">
        <v>258</v>
      </c>
      <c r="RGW426" s="84" t="s">
        <v>258</v>
      </c>
      <c r="RGX426" s="84" t="s">
        <v>258</v>
      </c>
      <c r="RGY426" s="84" t="s">
        <v>258</v>
      </c>
      <c r="RGZ426" s="84" t="s">
        <v>258</v>
      </c>
      <c r="RHA426" s="84" t="s">
        <v>258</v>
      </c>
      <c r="RHB426" s="84" t="s">
        <v>258</v>
      </c>
      <c r="RHC426" s="84" t="s">
        <v>258</v>
      </c>
      <c r="RHD426" s="84" t="s">
        <v>258</v>
      </c>
      <c r="RHE426" s="84" t="s">
        <v>258</v>
      </c>
      <c r="RHF426" s="84" t="s">
        <v>258</v>
      </c>
      <c r="RHG426" s="84" t="s">
        <v>258</v>
      </c>
      <c r="RHH426" s="84" t="s">
        <v>258</v>
      </c>
      <c r="RHI426" s="84" t="s">
        <v>258</v>
      </c>
      <c r="RHJ426" s="84" t="s">
        <v>258</v>
      </c>
      <c r="RHK426" s="84" t="s">
        <v>258</v>
      </c>
      <c r="RHL426" s="84" t="s">
        <v>258</v>
      </c>
      <c r="RHM426" s="84" t="s">
        <v>258</v>
      </c>
      <c r="RHN426" s="84" t="s">
        <v>258</v>
      </c>
      <c r="RHO426" s="84" t="s">
        <v>258</v>
      </c>
      <c r="RHP426" s="84" t="s">
        <v>258</v>
      </c>
      <c r="RHQ426" s="84" t="s">
        <v>258</v>
      </c>
      <c r="RHR426" s="84" t="s">
        <v>258</v>
      </c>
      <c r="RHS426" s="84" t="s">
        <v>258</v>
      </c>
      <c r="RHT426" s="84" t="s">
        <v>258</v>
      </c>
      <c r="RHU426" s="84" t="s">
        <v>258</v>
      </c>
      <c r="RHV426" s="84" t="s">
        <v>258</v>
      </c>
      <c r="RHW426" s="84" t="s">
        <v>258</v>
      </c>
      <c r="RHX426" s="84" t="s">
        <v>258</v>
      </c>
      <c r="RHY426" s="84" t="s">
        <v>258</v>
      </c>
      <c r="RHZ426" s="84" t="s">
        <v>258</v>
      </c>
      <c r="RIA426" s="84" t="s">
        <v>258</v>
      </c>
      <c r="RIB426" s="84" t="s">
        <v>258</v>
      </c>
      <c r="RIC426" s="84" t="s">
        <v>258</v>
      </c>
      <c r="RID426" s="84" t="s">
        <v>258</v>
      </c>
      <c r="RIE426" s="84" t="s">
        <v>258</v>
      </c>
      <c r="RIF426" s="84" t="s">
        <v>258</v>
      </c>
      <c r="RIG426" s="84" t="s">
        <v>258</v>
      </c>
      <c r="RIH426" s="84" t="s">
        <v>258</v>
      </c>
      <c r="RII426" s="84" t="s">
        <v>258</v>
      </c>
      <c r="RIJ426" s="84" t="s">
        <v>258</v>
      </c>
      <c r="RIK426" s="84" t="s">
        <v>258</v>
      </c>
      <c r="RIL426" s="84" t="s">
        <v>258</v>
      </c>
      <c r="RIM426" s="84" t="s">
        <v>258</v>
      </c>
      <c r="RIN426" s="84" t="s">
        <v>258</v>
      </c>
      <c r="RIO426" s="84" t="s">
        <v>258</v>
      </c>
      <c r="RIP426" s="84" t="s">
        <v>258</v>
      </c>
      <c r="RIQ426" s="84" t="s">
        <v>258</v>
      </c>
      <c r="RIR426" s="84" t="s">
        <v>258</v>
      </c>
      <c r="RIS426" s="84" t="s">
        <v>258</v>
      </c>
      <c r="RIT426" s="84" t="s">
        <v>258</v>
      </c>
      <c r="RIU426" s="84" t="s">
        <v>258</v>
      </c>
      <c r="RIV426" s="84" t="s">
        <v>258</v>
      </c>
      <c r="RIW426" s="84" t="s">
        <v>258</v>
      </c>
      <c r="RIX426" s="84" t="s">
        <v>258</v>
      </c>
      <c r="RIY426" s="84" t="s">
        <v>258</v>
      </c>
      <c r="RIZ426" s="84" t="s">
        <v>258</v>
      </c>
      <c r="RJA426" s="84" t="s">
        <v>258</v>
      </c>
      <c r="RJB426" s="84" t="s">
        <v>258</v>
      </c>
      <c r="RJC426" s="84" t="s">
        <v>258</v>
      </c>
      <c r="RJD426" s="84" t="s">
        <v>258</v>
      </c>
      <c r="RJE426" s="84" t="s">
        <v>258</v>
      </c>
      <c r="RJF426" s="84" t="s">
        <v>258</v>
      </c>
      <c r="RJG426" s="84" t="s">
        <v>258</v>
      </c>
      <c r="RJH426" s="84" t="s">
        <v>258</v>
      </c>
      <c r="RJI426" s="84" t="s">
        <v>258</v>
      </c>
      <c r="RJJ426" s="84" t="s">
        <v>258</v>
      </c>
      <c r="RJK426" s="84" t="s">
        <v>258</v>
      </c>
      <c r="RJL426" s="84" t="s">
        <v>258</v>
      </c>
      <c r="RJM426" s="84" t="s">
        <v>258</v>
      </c>
      <c r="RJN426" s="84" t="s">
        <v>258</v>
      </c>
      <c r="RJO426" s="84" t="s">
        <v>258</v>
      </c>
      <c r="RJP426" s="84" t="s">
        <v>258</v>
      </c>
      <c r="RJQ426" s="84" t="s">
        <v>258</v>
      </c>
      <c r="RJR426" s="84" t="s">
        <v>258</v>
      </c>
      <c r="RJS426" s="84" t="s">
        <v>258</v>
      </c>
      <c r="RJT426" s="84" t="s">
        <v>258</v>
      </c>
      <c r="RJU426" s="84" t="s">
        <v>258</v>
      </c>
      <c r="RJV426" s="84" t="s">
        <v>258</v>
      </c>
      <c r="RJW426" s="84" t="s">
        <v>258</v>
      </c>
      <c r="RJX426" s="84" t="s">
        <v>258</v>
      </c>
      <c r="RJY426" s="84" t="s">
        <v>258</v>
      </c>
      <c r="RJZ426" s="84" t="s">
        <v>258</v>
      </c>
      <c r="RKA426" s="84" t="s">
        <v>258</v>
      </c>
      <c r="RKB426" s="84" t="s">
        <v>258</v>
      </c>
      <c r="RKC426" s="84" t="s">
        <v>258</v>
      </c>
      <c r="RKD426" s="84" t="s">
        <v>258</v>
      </c>
      <c r="RKE426" s="84" t="s">
        <v>258</v>
      </c>
      <c r="RKF426" s="84" t="s">
        <v>258</v>
      </c>
      <c r="RKG426" s="84" t="s">
        <v>258</v>
      </c>
      <c r="RKH426" s="84" t="s">
        <v>258</v>
      </c>
      <c r="RKI426" s="84" t="s">
        <v>258</v>
      </c>
      <c r="RKJ426" s="84" t="s">
        <v>258</v>
      </c>
      <c r="RKK426" s="84" t="s">
        <v>258</v>
      </c>
      <c r="RKL426" s="84" t="s">
        <v>258</v>
      </c>
      <c r="RKM426" s="84" t="s">
        <v>258</v>
      </c>
      <c r="RKN426" s="84" t="s">
        <v>258</v>
      </c>
      <c r="RKO426" s="84" t="s">
        <v>258</v>
      </c>
      <c r="RKP426" s="84" t="s">
        <v>258</v>
      </c>
      <c r="RKQ426" s="84" t="s">
        <v>258</v>
      </c>
      <c r="RKR426" s="84" t="s">
        <v>258</v>
      </c>
      <c r="RKS426" s="84" t="s">
        <v>258</v>
      </c>
      <c r="RKT426" s="84" t="s">
        <v>258</v>
      </c>
      <c r="RKU426" s="84" t="s">
        <v>258</v>
      </c>
      <c r="RKV426" s="84" t="s">
        <v>258</v>
      </c>
      <c r="RKW426" s="84" t="s">
        <v>258</v>
      </c>
      <c r="RKX426" s="84" t="s">
        <v>258</v>
      </c>
      <c r="RKY426" s="84" t="s">
        <v>258</v>
      </c>
      <c r="RKZ426" s="84" t="s">
        <v>258</v>
      </c>
      <c r="RLA426" s="84" t="s">
        <v>258</v>
      </c>
      <c r="RLB426" s="84" t="s">
        <v>258</v>
      </c>
      <c r="RLC426" s="84" t="s">
        <v>258</v>
      </c>
      <c r="RLD426" s="84" t="s">
        <v>258</v>
      </c>
      <c r="RLE426" s="84" t="s">
        <v>258</v>
      </c>
      <c r="RLF426" s="84" t="s">
        <v>258</v>
      </c>
      <c r="RLG426" s="84" t="s">
        <v>258</v>
      </c>
      <c r="RLH426" s="84" t="s">
        <v>258</v>
      </c>
      <c r="RLI426" s="84" t="s">
        <v>258</v>
      </c>
      <c r="RLJ426" s="84" t="s">
        <v>258</v>
      </c>
      <c r="RLK426" s="84" t="s">
        <v>258</v>
      </c>
      <c r="RLL426" s="84" t="s">
        <v>258</v>
      </c>
      <c r="RLM426" s="84" t="s">
        <v>258</v>
      </c>
      <c r="RLN426" s="84" t="s">
        <v>258</v>
      </c>
      <c r="RLO426" s="84" t="s">
        <v>258</v>
      </c>
      <c r="RLP426" s="84" t="s">
        <v>258</v>
      </c>
      <c r="RLQ426" s="84" t="s">
        <v>258</v>
      </c>
      <c r="RLR426" s="84" t="s">
        <v>258</v>
      </c>
      <c r="RLS426" s="84" t="s">
        <v>258</v>
      </c>
      <c r="RLT426" s="84" t="s">
        <v>258</v>
      </c>
      <c r="RLU426" s="84" t="s">
        <v>258</v>
      </c>
      <c r="RLV426" s="84" t="s">
        <v>258</v>
      </c>
      <c r="RLW426" s="84" t="s">
        <v>258</v>
      </c>
      <c r="RLX426" s="84" t="s">
        <v>258</v>
      </c>
      <c r="RLY426" s="84" t="s">
        <v>258</v>
      </c>
      <c r="RLZ426" s="84" t="s">
        <v>258</v>
      </c>
      <c r="RMA426" s="84" t="s">
        <v>258</v>
      </c>
      <c r="RMB426" s="84" t="s">
        <v>258</v>
      </c>
      <c r="RMC426" s="84" t="s">
        <v>258</v>
      </c>
      <c r="RMD426" s="84" t="s">
        <v>258</v>
      </c>
      <c r="RME426" s="84" t="s">
        <v>258</v>
      </c>
      <c r="RMF426" s="84" t="s">
        <v>258</v>
      </c>
      <c r="RMG426" s="84" t="s">
        <v>258</v>
      </c>
      <c r="RMH426" s="84" t="s">
        <v>258</v>
      </c>
      <c r="RMI426" s="84" t="s">
        <v>258</v>
      </c>
      <c r="RMJ426" s="84" t="s">
        <v>258</v>
      </c>
      <c r="RMK426" s="84" t="s">
        <v>258</v>
      </c>
      <c r="RML426" s="84" t="s">
        <v>258</v>
      </c>
      <c r="RMM426" s="84" t="s">
        <v>258</v>
      </c>
      <c r="RMN426" s="84" t="s">
        <v>258</v>
      </c>
      <c r="RMO426" s="84" t="s">
        <v>258</v>
      </c>
      <c r="RMP426" s="84" t="s">
        <v>258</v>
      </c>
      <c r="RMQ426" s="84" t="s">
        <v>258</v>
      </c>
      <c r="RMR426" s="84" t="s">
        <v>258</v>
      </c>
      <c r="RMS426" s="84" t="s">
        <v>258</v>
      </c>
      <c r="RMT426" s="84" t="s">
        <v>258</v>
      </c>
      <c r="RMU426" s="84" t="s">
        <v>258</v>
      </c>
      <c r="RMV426" s="84" t="s">
        <v>258</v>
      </c>
      <c r="RMW426" s="84" t="s">
        <v>258</v>
      </c>
      <c r="RMX426" s="84" t="s">
        <v>258</v>
      </c>
      <c r="RMY426" s="84" t="s">
        <v>258</v>
      </c>
      <c r="RMZ426" s="84" t="s">
        <v>258</v>
      </c>
      <c r="RNA426" s="84" t="s">
        <v>258</v>
      </c>
      <c r="RNB426" s="84" t="s">
        <v>258</v>
      </c>
      <c r="RNC426" s="84" t="s">
        <v>258</v>
      </c>
      <c r="RND426" s="84" t="s">
        <v>258</v>
      </c>
      <c r="RNE426" s="84" t="s">
        <v>258</v>
      </c>
      <c r="RNF426" s="84" t="s">
        <v>258</v>
      </c>
      <c r="RNG426" s="84" t="s">
        <v>258</v>
      </c>
      <c r="RNH426" s="84" t="s">
        <v>258</v>
      </c>
      <c r="RNI426" s="84" t="s">
        <v>258</v>
      </c>
      <c r="RNJ426" s="84" t="s">
        <v>258</v>
      </c>
      <c r="RNK426" s="84" t="s">
        <v>258</v>
      </c>
      <c r="RNL426" s="84" t="s">
        <v>258</v>
      </c>
      <c r="RNM426" s="84" t="s">
        <v>258</v>
      </c>
      <c r="RNN426" s="84" t="s">
        <v>258</v>
      </c>
      <c r="RNO426" s="84" t="s">
        <v>258</v>
      </c>
      <c r="RNP426" s="84" t="s">
        <v>258</v>
      </c>
      <c r="RNQ426" s="84" t="s">
        <v>258</v>
      </c>
      <c r="RNR426" s="84" t="s">
        <v>258</v>
      </c>
      <c r="RNS426" s="84" t="s">
        <v>258</v>
      </c>
      <c r="RNT426" s="84" t="s">
        <v>258</v>
      </c>
      <c r="RNU426" s="84" t="s">
        <v>258</v>
      </c>
      <c r="RNV426" s="84" t="s">
        <v>258</v>
      </c>
      <c r="RNW426" s="84" t="s">
        <v>258</v>
      </c>
      <c r="RNX426" s="84" t="s">
        <v>258</v>
      </c>
      <c r="RNY426" s="84" t="s">
        <v>258</v>
      </c>
      <c r="RNZ426" s="84" t="s">
        <v>258</v>
      </c>
      <c r="ROA426" s="84" t="s">
        <v>258</v>
      </c>
      <c r="ROB426" s="84" t="s">
        <v>258</v>
      </c>
      <c r="ROC426" s="84" t="s">
        <v>258</v>
      </c>
      <c r="ROD426" s="84" t="s">
        <v>258</v>
      </c>
      <c r="ROE426" s="84" t="s">
        <v>258</v>
      </c>
      <c r="ROF426" s="84" t="s">
        <v>258</v>
      </c>
      <c r="ROG426" s="84" t="s">
        <v>258</v>
      </c>
      <c r="ROH426" s="84" t="s">
        <v>258</v>
      </c>
      <c r="ROI426" s="84" t="s">
        <v>258</v>
      </c>
      <c r="ROJ426" s="84" t="s">
        <v>258</v>
      </c>
      <c r="ROK426" s="84" t="s">
        <v>258</v>
      </c>
      <c r="ROL426" s="84" t="s">
        <v>258</v>
      </c>
      <c r="ROM426" s="84" t="s">
        <v>258</v>
      </c>
      <c r="RON426" s="84" t="s">
        <v>258</v>
      </c>
      <c r="ROO426" s="84" t="s">
        <v>258</v>
      </c>
      <c r="ROP426" s="84" t="s">
        <v>258</v>
      </c>
      <c r="ROQ426" s="84" t="s">
        <v>258</v>
      </c>
      <c r="ROR426" s="84" t="s">
        <v>258</v>
      </c>
      <c r="ROS426" s="84" t="s">
        <v>258</v>
      </c>
      <c r="ROT426" s="84" t="s">
        <v>258</v>
      </c>
      <c r="ROU426" s="84" t="s">
        <v>258</v>
      </c>
      <c r="ROV426" s="84" t="s">
        <v>258</v>
      </c>
      <c r="ROW426" s="84" t="s">
        <v>258</v>
      </c>
      <c r="ROX426" s="84" t="s">
        <v>258</v>
      </c>
      <c r="ROY426" s="84" t="s">
        <v>258</v>
      </c>
      <c r="ROZ426" s="84" t="s">
        <v>258</v>
      </c>
      <c r="RPA426" s="84" t="s">
        <v>258</v>
      </c>
      <c r="RPB426" s="84" t="s">
        <v>258</v>
      </c>
      <c r="RPC426" s="84" t="s">
        <v>258</v>
      </c>
      <c r="RPD426" s="84" t="s">
        <v>258</v>
      </c>
      <c r="RPE426" s="84" t="s">
        <v>258</v>
      </c>
      <c r="RPF426" s="84" t="s">
        <v>258</v>
      </c>
      <c r="RPG426" s="84" t="s">
        <v>258</v>
      </c>
      <c r="RPH426" s="84" t="s">
        <v>258</v>
      </c>
      <c r="RPI426" s="84" t="s">
        <v>258</v>
      </c>
      <c r="RPJ426" s="84" t="s">
        <v>258</v>
      </c>
      <c r="RPK426" s="84" t="s">
        <v>258</v>
      </c>
      <c r="RPL426" s="84" t="s">
        <v>258</v>
      </c>
      <c r="RPM426" s="84" t="s">
        <v>258</v>
      </c>
      <c r="RPN426" s="84" t="s">
        <v>258</v>
      </c>
      <c r="RPO426" s="84" t="s">
        <v>258</v>
      </c>
      <c r="RPP426" s="84" t="s">
        <v>258</v>
      </c>
      <c r="RPQ426" s="84" t="s">
        <v>258</v>
      </c>
      <c r="RPR426" s="84" t="s">
        <v>258</v>
      </c>
      <c r="RPS426" s="84" t="s">
        <v>258</v>
      </c>
      <c r="RPT426" s="84" t="s">
        <v>258</v>
      </c>
      <c r="RPU426" s="84" t="s">
        <v>258</v>
      </c>
      <c r="RPV426" s="84" t="s">
        <v>258</v>
      </c>
      <c r="RPW426" s="84" t="s">
        <v>258</v>
      </c>
      <c r="RPX426" s="84" t="s">
        <v>258</v>
      </c>
      <c r="RPY426" s="84" t="s">
        <v>258</v>
      </c>
      <c r="RPZ426" s="84" t="s">
        <v>258</v>
      </c>
      <c r="RQA426" s="84" t="s">
        <v>258</v>
      </c>
      <c r="RQB426" s="84" t="s">
        <v>258</v>
      </c>
      <c r="RQC426" s="84" t="s">
        <v>258</v>
      </c>
      <c r="RQD426" s="84" t="s">
        <v>258</v>
      </c>
      <c r="RQE426" s="84" t="s">
        <v>258</v>
      </c>
      <c r="RQF426" s="84" t="s">
        <v>258</v>
      </c>
      <c r="RQG426" s="84" t="s">
        <v>258</v>
      </c>
      <c r="RQH426" s="84" t="s">
        <v>258</v>
      </c>
      <c r="RQI426" s="84" t="s">
        <v>258</v>
      </c>
      <c r="RQJ426" s="84" t="s">
        <v>258</v>
      </c>
      <c r="RQK426" s="84" t="s">
        <v>258</v>
      </c>
      <c r="RQL426" s="84" t="s">
        <v>258</v>
      </c>
      <c r="RQM426" s="84" t="s">
        <v>258</v>
      </c>
      <c r="RQN426" s="84" t="s">
        <v>258</v>
      </c>
      <c r="RQO426" s="84" t="s">
        <v>258</v>
      </c>
      <c r="RQP426" s="84" t="s">
        <v>258</v>
      </c>
      <c r="RQQ426" s="84" t="s">
        <v>258</v>
      </c>
      <c r="RQR426" s="84" t="s">
        <v>258</v>
      </c>
      <c r="RQS426" s="84" t="s">
        <v>258</v>
      </c>
      <c r="RQT426" s="84" t="s">
        <v>258</v>
      </c>
      <c r="RQU426" s="84" t="s">
        <v>258</v>
      </c>
      <c r="RQV426" s="84" t="s">
        <v>258</v>
      </c>
      <c r="RQW426" s="84" t="s">
        <v>258</v>
      </c>
      <c r="RQX426" s="84" t="s">
        <v>258</v>
      </c>
      <c r="RQY426" s="84" t="s">
        <v>258</v>
      </c>
      <c r="RQZ426" s="84" t="s">
        <v>258</v>
      </c>
      <c r="RRA426" s="84" t="s">
        <v>258</v>
      </c>
      <c r="RRB426" s="84" t="s">
        <v>258</v>
      </c>
      <c r="RRC426" s="84" t="s">
        <v>258</v>
      </c>
      <c r="RRD426" s="84" t="s">
        <v>258</v>
      </c>
      <c r="RRE426" s="84" t="s">
        <v>258</v>
      </c>
      <c r="RRF426" s="84" t="s">
        <v>258</v>
      </c>
      <c r="RRG426" s="84" t="s">
        <v>258</v>
      </c>
      <c r="RRH426" s="84" t="s">
        <v>258</v>
      </c>
      <c r="RRI426" s="84" t="s">
        <v>258</v>
      </c>
      <c r="RRJ426" s="84" t="s">
        <v>258</v>
      </c>
      <c r="RRK426" s="84" t="s">
        <v>258</v>
      </c>
      <c r="RRL426" s="84" t="s">
        <v>258</v>
      </c>
      <c r="RRM426" s="84" t="s">
        <v>258</v>
      </c>
      <c r="RRN426" s="84" t="s">
        <v>258</v>
      </c>
      <c r="RRO426" s="84" t="s">
        <v>258</v>
      </c>
      <c r="RRP426" s="84" t="s">
        <v>258</v>
      </c>
      <c r="RRQ426" s="84" t="s">
        <v>258</v>
      </c>
      <c r="RRR426" s="84" t="s">
        <v>258</v>
      </c>
      <c r="RRS426" s="84" t="s">
        <v>258</v>
      </c>
      <c r="RRT426" s="84" t="s">
        <v>258</v>
      </c>
      <c r="RRU426" s="84" t="s">
        <v>258</v>
      </c>
      <c r="RRV426" s="84" t="s">
        <v>258</v>
      </c>
      <c r="RRW426" s="84" t="s">
        <v>258</v>
      </c>
      <c r="RRX426" s="84" t="s">
        <v>258</v>
      </c>
      <c r="RRY426" s="84" t="s">
        <v>258</v>
      </c>
      <c r="RRZ426" s="84" t="s">
        <v>258</v>
      </c>
      <c r="RSA426" s="84" t="s">
        <v>258</v>
      </c>
      <c r="RSB426" s="84" t="s">
        <v>258</v>
      </c>
      <c r="RSC426" s="84" t="s">
        <v>258</v>
      </c>
      <c r="RSD426" s="84" t="s">
        <v>258</v>
      </c>
      <c r="RSE426" s="84" t="s">
        <v>258</v>
      </c>
      <c r="RSF426" s="84" t="s">
        <v>258</v>
      </c>
      <c r="RSG426" s="84" t="s">
        <v>258</v>
      </c>
      <c r="RSH426" s="84" t="s">
        <v>258</v>
      </c>
      <c r="RSI426" s="84" t="s">
        <v>258</v>
      </c>
      <c r="RSJ426" s="84" t="s">
        <v>258</v>
      </c>
      <c r="RSK426" s="84" t="s">
        <v>258</v>
      </c>
      <c r="RSL426" s="84" t="s">
        <v>258</v>
      </c>
      <c r="RSM426" s="84" t="s">
        <v>258</v>
      </c>
      <c r="RSN426" s="84" t="s">
        <v>258</v>
      </c>
      <c r="RSO426" s="84" t="s">
        <v>258</v>
      </c>
      <c r="RSP426" s="84" t="s">
        <v>258</v>
      </c>
      <c r="RSQ426" s="84" t="s">
        <v>258</v>
      </c>
      <c r="RSR426" s="84" t="s">
        <v>258</v>
      </c>
      <c r="RSS426" s="84" t="s">
        <v>258</v>
      </c>
      <c r="RST426" s="84" t="s">
        <v>258</v>
      </c>
      <c r="RSU426" s="84" t="s">
        <v>258</v>
      </c>
      <c r="RSV426" s="84" t="s">
        <v>258</v>
      </c>
      <c r="RSW426" s="84" t="s">
        <v>258</v>
      </c>
      <c r="RSX426" s="84" t="s">
        <v>258</v>
      </c>
      <c r="RSY426" s="84" t="s">
        <v>258</v>
      </c>
      <c r="RSZ426" s="84" t="s">
        <v>258</v>
      </c>
      <c r="RTA426" s="84" t="s">
        <v>258</v>
      </c>
      <c r="RTB426" s="84" t="s">
        <v>258</v>
      </c>
      <c r="RTC426" s="84" t="s">
        <v>258</v>
      </c>
      <c r="RTD426" s="84" t="s">
        <v>258</v>
      </c>
      <c r="RTE426" s="84" t="s">
        <v>258</v>
      </c>
      <c r="RTF426" s="84" t="s">
        <v>258</v>
      </c>
      <c r="RTG426" s="84" t="s">
        <v>258</v>
      </c>
      <c r="RTH426" s="84" t="s">
        <v>258</v>
      </c>
      <c r="RTI426" s="84" t="s">
        <v>258</v>
      </c>
      <c r="RTJ426" s="84" t="s">
        <v>258</v>
      </c>
      <c r="RTK426" s="84" t="s">
        <v>258</v>
      </c>
      <c r="RTL426" s="84" t="s">
        <v>258</v>
      </c>
      <c r="RTM426" s="84" t="s">
        <v>258</v>
      </c>
      <c r="RTN426" s="84" t="s">
        <v>258</v>
      </c>
      <c r="RTO426" s="84" t="s">
        <v>258</v>
      </c>
      <c r="RTP426" s="84" t="s">
        <v>258</v>
      </c>
      <c r="RTQ426" s="84" t="s">
        <v>258</v>
      </c>
      <c r="RTR426" s="84" t="s">
        <v>258</v>
      </c>
      <c r="RTS426" s="84" t="s">
        <v>258</v>
      </c>
      <c r="RTT426" s="84" t="s">
        <v>258</v>
      </c>
      <c r="RTU426" s="84" t="s">
        <v>258</v>
      </c>
      <c r="RTV426" s="84" t="s">
        <v>258</v>
      </c>
      <c r="RTW426" s="84" t="s">
        <v>258</v>
      </c>
      <c r="RTX426" s="84" t="s">
        <v>258</v>
      </c>
      <c r="RTY426" s="84" t="s">
        <v>258</v>
      </c>
      <c r="RTZ426" s="84" t="s">
        <v>258</v>
      </c>
      <c r="RUA426" s="84" t="s">
        <v>258</v>
      </c>
      <c r="RUB426" s="84" t="s">
        <v>258</v>
      </c>
      <c r="RUC426" s="84" t="s">
        <v>258</v>
      </c>
      <c r="RUD426" s="84" t="s">
        <v>258</v>
      </c>
      <c r="RUE426" s="84" t="s">
        <v>258</v>
      </c>
      <c r="RUF426" s="84" t="s">
        <v>258</v>
      </c>
      <c r="RUG426" s="84" t="s">
        <v>258</v>
      </c>
      <c r="RUH426" s="84" t="s">
        <v>258</v>
      </c>
      <c r="RUI426" s="84" t="s">
        <v>258</v>
      </c>
      <c r="RUJ426" s="84" t="s">
        <v>258</v>
      </c>
      <c r="RUK426" s="84" t="s">
        <v>258</v>
      </c>
      <c r="RUL426" s="84" t="s">
        <v>258</v>
      </c>
      <c r="RUM426" s="84" t="s">
        <v>258</v>
      </c>
      <c r="RUN426" s="84" t="s">
        <v>258</v>
      </c>
      <c r="RUO426" s="84" t="s">
        <v>258</v>
      </c>
      <c r="RUP426" s="84" t="s">
        <v>258</v>
      </c>
      <c r="RUQ426" s="84" t="s">
        <v>258</v>
      </c>
      <c r="RUR426" s="84" t="s">
        <v>258</v>
      </c>
      <c r="RUS426" s="84" t="s">
        <v>258</v>
      </c>
      <c r="RUT426" s="84" t="s">
        <v>258</v>
      </c>
      <c r="RUU426" s="84" t="s">
        <v>258</v>
      </c>
      <c r="RUV426" s="84" t="s">
        <v>258</v>
      </c>
      <c r="RUW426" s="84" t="s">
        <v>258</v>
      </c>
      <c r="RUX426" s="84" t="s">
        <v>258</v>
      </c>
      <c r="RUY426" s="84" t="s">
        <v>258</v>
      </c>
      <c r="RUZ426" s="84" t="s">
        <v>258</v>
      </c>
      <c r="RVA426" s="84" t="s">
        <v>258</v>
      </c>
      <c r="RVB426" s="84" t="s">
        <v>258</v>
      </c>
      <c r="RVC426" s="84" t="s">
        <v>258</v>
      </c>
      <c r="RVD426" s="84" t="s">
        <v>258</v>
      </c>
      <c r="RVE426" s="84" t="s">
        <v>258</v>
      </c>
      <c r="RVF426" s="84" t="s">
        <v>258</v>
      </c>
      <c r="RVG426" s="84" t="s">
        <v>258</v>
      </c>
      <c r="RVH426" s="84" t="s">
        <v>258</v>
      </c>
      <c r="RVI426" s="84" t="s">
        <v>258</v>
      </c>
      <c r="RVJ426" s="84" t="s">
        <v>258</v>
      </c>
      <c r="RVK426" s="84" t="s">
        <v>258</v>
      </c>
      <c r="RVL426" s="84" t="s">
        <v>258</v>
      </c>
      <c r="RVM426" s="84" t="s">
        <v>258</v>
      </c>
      <c r="RVN426" s="84" t="s">
        <v>258</v>
      </c>
      <c r="RVO426" s="84" t="s">
        <v>258</v>
      </c>
      <c r="RVP426" s="84" t="s">
        <v>258</v>
      </c>
      <c r="RVQ426" s="84" t="s">
        <v>258</v>
      </c>
      <c r="RVR426" s="84" t="s">
        <v>258</v>
      </c>
      <c r="RVS426" s="84" t="s">
        <v>258</v>
      </c>
      <c r="RVT426" s="84" t="s">
        <v>258</v>
      </c>
      <c r="RVU426" s="84" t="s">
        <v>258</v>
      </c>
      <c r="RVV426" s="84" t="s">
        <v>258</v>
      </c>
      <c r="RVW426" s="84" t="s">
        <v>258</v>
      </c>
      <c r="RVX426" s="84" t="s">
        <v>258</v>
      </c>
      <c r="RVY426" s="84" t="s">
        <v>258</v>
      </c>
      <c r="RVZ426" s="84" t="s">
        <v>258</v>
      </c>
      <c r="RWA426" s="84" t="s">
        <v>258</v>
      </c>
      <c r="RWB426" s="84" t="s">
        <v>258</v>
      </c>
      <c r="RWC426" s="84" t="s">
        <v>258</v>
      </c>
      <c r="RWD426" s="84" t="s">
        <v>258</v>
      </c>
      <c r="RWE426" s="84" t="s">
        <v>258</v>
      </c>
      <c r="RWF426" s="84" t="s">
        <v>258</v>
      </c>
      <c r="RWG426" s="84" t="s">
        <v>258</v>
      </c>
      <c r="RWH426" s="84" t="s">
        <v>258</v>
      </c>
      <c r="RWI426" s="84" t="s">
        <v>258</v>
      </c>
      <c r="RWJ426" s="84" t="s">
        <v>258</v>
      </c>
      <c r="RWK426" s="84" t="s">
        <v>258</v>
      </c>
      <c r="RWL426" s="84" t="s">
        <v>258</v>
      </c>
      <c r="RWM426" s="84" t="s">
        <v>258</v>
      </c>
      <c r="RWN426" s="84" t="s">
        <v>258</v>
      </c>
      <c r="RWO426" s="84" t="s">
        <v>258</v>
      </c>
      <c r="RWP426" s="84" t="s">
        <v>258</v>
      </c>
      <c r="RWQ426" s="84" t="s">
        <v>258</v>
      </c>
      <c r="RWR426" s="84" t="s">
        <v>258</v>
      </c>
      <c r="RWS426" s="84" t="s">
        <v>258</v>
      </c>
      <c r="RWT426" s="84" t="s">
        <v>258</v>
      </c>
      <c r="RWU426" s="84" t="s">
        <v>258</v>
      </c>
      <c r="RWV426" s="84" t="s">
        <v>258</v>
      </c>
      <c r="RWW426" s="84" t="s">
        <v>258</v>
      </c>
      <c r="RWX426" s="84" t="s">
        <v>258</v>
      </c>
      <c r="RWY426" s="84" t="s">
        <v>258</v>
      </c>
      <c r="RWZ426" s="84" t="s">
        <v>258</v>
      </c>
      <c r="RXA426" s="84" t="s">
        <v>258</v>
      </c>
      <c r="RXB426" s="84" t="s">
        <v>258</v>
      </c>
      <c r="RXC426" s="84" t="s">
        <v>258</v>
      </c>
      <c r="RXD426" s="84" t="s">
        <v>258</v>
      </c>
      <c r="RXE426" s="84" t="s">
        <v>258</v>
      </c>
      <c r="RXF426" s="84" t="s">
        <v>258</v>
      </c>
      <c r="RXG426" s="84" t="s">
        <v>258</v>
      </c>
      <c r="RXH426" s="84" t="s">
        <v>258</v>
      </c>
      <c r="RXI426" s="84" t="s">
        <v>258</v>
      </c>
      <c r="RXJ426" s="84" t="s">
        <v>258</v>
      </c>
      <c r="RXK426" s="84" t="s">
        <v>258</v>
      </c>
      <c r="RXL426" s="84" t="s">
        <v>258</v>
      </c>
      <c r="RXM426" s="84" t="s">
        <v>258</v>
      </c>
      <c r="RXN426" s="84" t="s">
        <v>258</v>
      </c>
      <c r="RXO426" s="84" t="s">
        <v>258</v>
      </c>
      <c r="RXP426" s="84" t="s">
        <v>258</v>
      </c>
      <c r="RXQ426" s="84" t="s">
        <v>258</v>
      </c>
      <c r="RXR426" s="84" t="s">
        <v>258</v>
      </c>
      <c r="RXS426" s="84" t="s">
        <v>258</v>
      </c>
      <c r="RXT426" s="84" t="s">
        <v>258</v>
      </c>
      <c r="RXU426" s="84" t="s">
        <v>258</v>
      </c>
      <c r="RXV426" s="84" t="s">
        <v>258</v>
      </c>
      <c r="RXW426" s="84" t="s">
        <v>258</v>
      </c>
      <c r="RXX426" s="84" t="s">
        <v>258</v>
      </c>
      <c r="RXY426" s="84" t="s">
        <v>258</v>
      </c>
      <c r="RXZ426" s="84" t="s">
        <v>258</v>
      </c>
      <c r="RYA426" s="84" t="s">
        <v>258</v>
      </c>
      <c r="RYB426" s="84" t="s">
        <v>258</v>
      </c>
      <c r="RYC426" s="84" t="s">
        <v>258</v>
      </c>
      <c r="RYD426" s="84" t="s">
        <v>258</v>
      </c>
      <c r="RYE426" s="84" t="s">
        <v>258</v>
      </c>
      <c r="RYF426" s="84" t="s">
        <v>258</v>
      </c>
      <c r="RYG426" s="84" t="s">
        <v>258</v>
      </c>
      <c r="RYH426" s="84" t="s">
        <v>258</v>
      </c>
      <c r="RYI426" s="84" t="s">
        <v>258</v>
      </c>
      <c r="RYJ426" s="84" t="s">
        <v>258</v>
      </c>
      <c r="RYK426" s="84" t="s">
        <v>258</v>
      </c>
      <c r="RYL426" s="84" t="s">
        <v>258</v>
      </c>
      <c r="RYM426" s="84" t="s">
        <v>258</v>
      </c>
      <c r="RYN426" s="84" t="s">
        <v>258</v>
      </c>
      <c r="RYO426" s="84" t="s">
        <v>258</v>
      </c>
      <c r="RYP426" s="84" t="s">
        <v>258</v>
      </c>
      <c r="RYQ426" s="84" t="s">
        <v>258</v>
      </c>
      <c r="RYR426" s="84" t="s">
        <v>258</v>
      </c>
      <c r="RYS426" s="84" t="s">
        <v>258</v>
      </c>
      <c r="RYT426" s="84" t="s">
        <v>258</v>
      </c>
      <c r="RYU426" s="84" t="s">
        <v>258</v>
      </c>
      <c r="RYV426" s="84" t="s">
        <v>258</v>
      </c>
      <c r="RYW426" s="84" t="s">
        <v>258</v>
      </c>
      <c r="RYX426" s="84" t="s">
        <v>258</v>
      </c>
      <c r="RYY426" s="84" t="s">
        <v>258</v>
      </c>
      <c r="RYZ426" s="84" t="s">
        <v>258</v>
      </c>
      <c r="RZA426" s="84" t="s">
        <v>258</v>
      </c>
      <c r="RZB426" s="84" t="s">
        <v>258</v>
      </c>
      <c r="RZC426" s="84" t="s">
        <v>258</v>
      </c>
      <c r="RZD426" s="84" t="s">
        <v>258</v>
      </c>
      <c r="RZE426" s="84" t="s">
        <v>258</v>
      </c>
      <c r="RZF426" s="84" t="s">
        <v>258</v>
      </c>
      <c r="RZG426" s="84" t="s">
        <v>258</v>
      </c>
      <c r="RZH426" s="84" t="s">
        <v>258</v>
      </c>
      <c r="RZI426" s="84" t="s">
        <v>258</v>
      </c>
      <c r="RZJ426" s="84" t="s">
        <v>258</v>
      </c>
      <c r="RZK426" s="84" t="s">
        <v>258</v>
      </c>
      <c r="RZL426" s="84" t="s">
        <v>258</v>
      </c>
      <c r="RZM426" s="84" t="s">
        <v>258</v>
      </c>
      <c r="RZN426" s="84" t="s">
        <v>258</v>
      </c>
      <c r="RZO426" s="84" t="s">
        <v>258</v>
      </c>
      <c r="RZP426" s="84" t="s">
        <v>258</v>
      </c>
      <c r="RZQ426" s="84" t="s">
        <v>258</v>
      </c>
      <c r="RZR426" s="84" t="s">
        <v>258</v>
      </c>
      <c r="RZS426" s="84" t="s">
        <v>258</v>
      </c>
      <c r="RZT426" s="84" t="s">
        <v>258</v>
      </c>
      <c r="RZU426" s="84" t="s">
        <v>258</v>
      </c>
      <c r="RZV426" s="84" t="s">
        <v>258</v>
      </c>
      <c r="RZW426" s="84" t="s">
        <v>258</v>
      </c>
      <c r="RZX426" s="84" t="s">
        <v>258</v>
      </c>
      <c r="RZY426" s="84" t="s">
        <v>258</v>
      </c>
      <c r="RZZ426" s="84" t="s">
        <v>258</v>
      </c>
      <c r="SAA426" s="84" t="s">
        <v>258</v>
      </c>
      <c r="SAB426" s="84" t="s">
        <v>258</v>
      </c>
      <c r="SAC426" s="84" t="s">
        <v>258</v>
      </c>
      <c r="SAD426" s="84" t="s">
        <v>258</v>
      </c>
      <c r="SAE426" s="84" t="s">
        <v>258</v>
      </c>
      <c r="SAF426" s="84" t="s">
        <v>258</v>
      </c>
      <c r="SAG426" s="84" t="s">
        <v>258</v>
      </c>
      <c r="SAH426" s="84" t="s">
        <v>258</v>
      </c>
      <c r="SAI426" s="84" t="s">
        <v>258</v>
      </c>
      <c r="SAJ426" s="84" t="s">
        <v>258</v>
      </c>
      <c r="SAK426" s="84" t="s">
        <v>258</v>
      </c>
      <c r="SAL426" s="84" t="s">
        <v>258</v>
      </c>
      <c r="SAM426" s="84" t="s">
        <v>258</v>
      </c>
      <c r="SAN426" s="84" t="s">
        <v>258</v>
      </c>
      <c r="SAO426" s="84" t="s">
        <v>258</v>
      </c>
      <c r="SAP426" s="84" t="s">
        <v>258</v>
      </c>
      <c r="SAQ426" s="84" t="s">
        <v>258</v>
      </c>
      <c r="SAR426" s="84" t="s">
        <v>258</v>
      </c>
      <c r="SAS426" s="84" t="s">
        <v>258</v>
      </c>
      <c r="SAT426" s="84" t="s">
        <v>258</v>
      </c>
      <c r="SAU426" s="84" t="s">
        <v>258</v>
      </c>
      <c r="SAV426" s="84" t="s">
        <v>258</v>
      </c>
      <c r="SAW426" s="84" t="s">
        <v>258</v>
      </c>
      <c r="SAX426" s="84" t="s">
        <v>258</v>
      </c>
      <c r="SAY426" s="84" t="s">
        <v>258</v>
      </c>
      <c r="SAZ426" s="84" t="s">
        <v>258</v>
      </c>
      <c r="SBA426" s="84" t="s">
        <v>258</v>
      </c>
      <c r="SBB426" s="84" t="s">
        <v>258</v>
      </c>
      <c r="SBC426" s="84" t="s">
        <v>258</v>
      </c>
      <c r="SBD426" s="84" t="s">
        <v>258</v>
      </c>
      <c r="SBE426" s="84" t="s">
        <v>258</v>
      </c>
      <c r="SBF426" s="84" t="s">
        <v>258</v>
      </c>
      <c r="SBG426" s="84" t="s">
        <v>258</v>
      </c>
      <c r="SBH426" s="84" t="s">
        <v>258</v>
      </c>
      <c r="SBI426" s="84" t="s">
        <v>258</v>
      </c>
      <c r="SBJ426" s="84" t="s">
        <v>258</v>
      </c>
      <c r="SBK426" s="84" t="s">
        <v>258</v>
      </c>
      <c r="SBL426" s="84" t="s">
        <v>258</v>
      </c>
      <c r="SBM426" s="84" t="s">
        <v>258</v>
      </c>
      <c r="SBN426" s="84" t="s">
        <v>258</v>
      </c>
      <c r="SBO426" s="84" t="s">
        <v>258</v>
      </c>
      <c r="SBP426" s="84" t="s">
        <v>258</v>
      </c>
      <c r="SBQ426" s="84" t="s">
        <v>258</v>
      </c>
      <c r="SBR426" s="84" t="s">
        <v>258</v>
      </c>
      <c r="SBS426" s="84" t="s">
        <v>258</v>
      </c>
      <c r="SBT426" s="84" t="s">
        <v>258</v>
      </c>
      <c r="SBU426" s="84" t="s">
        <v>258</v>
      </c>
      <c r="SBV426" s="84" t="s">
        <v>258</v>
      </c>
      <c r="SBW426" s="84" t="s">
        <v>258</v>
      </c>
      <c r="SBX426" s="84" t="s">
        <v>258</v>
      </c>
      <c r="SBY426" s="84" t="s">
        <v>258</v>
      </c>
      <c r="SBZ426" s="84" t="s">
        <v>258</v>
      </c>
      <c r="SCA426" s="84" t="s">
        <v>258</v>
      </c>
      <c r="SCB426" s="84" t="s">
        <v>258</v>
      </c>
      <c r="SCC426" s="84" t="s">
        <v>258</v>
      </c>
      <c r="SCD426" s="84" t="s">
        <v>258</v>
      </c>
      <c r="SCE426" s="84" t="s">
        <v>258</v>
      </c>
      <c r="SCF426" s="84" t="s">
        <v>258</v>
      </c>
      <c r="SCG426" s="84" t="s">
        <v>258</v>
      </c>
      <c r="SCH426" s="84" t="s">
        <v>258</v>
      </c>
      <c r="SCI426" s="84" t="s">
        <v>258</v>
      </c>
      <c r="SCJ426" s="84" t="s">
        <v>258</v>
      </c>
      <c r="SCK426" s="84" t="s">
        <v>258</v>
      </c>
      <c r="SCL426" s="84" t="s">
        <v>258</v>
      </c>
      <c r="SCM426" s="84" t="s">
        <v>258</v>
      </c>
      <c r="SCN426" s="84" t="s">
        <v>258</v>
      </c>
      <c r="SCO426" s="84" t="s">
        <v>258</v>
      </c>
      <c r="SCP426" s="84" t="s">
        <v>258</v>
      </c>
      <c r="SCQ426" s="84" t="s">
        <v>258</v>
      </c>
      <c r="SCR426" s="84" t="s">
        <v>258</v>
      </c>
      <c r="SCS426" s="84" t="s">
        <v>258</v>
      </c>
      <c r="SCT426" s="84" t="s">
        <v>258</v>
      </c>
      <c r="SCU426" s="84" t="s">
        <v>258</v>
      </c>
      <c r="SCV426" s="84" t="s">
        <v>258</v>
      </c>
      <c r="SCW426" s="84" t="s">
        <v>258</v>
      </c>
      <c r="SCX426" s="84" t="s">
        <v>258</v>
      </c>
      <c r="SCY426" s="84" t="s">
        <v>258</v>
      </c>
      <c r="SCZ426" s="84" t="s">
        <v>258</v>
      </c>
      <c r="SDA426" s="84" t="s">
        <v>258</v>
      </c>
      <c r="SDB426" s="84" t="s">
        <v>258</v>
      </c>
      <c r="SDC426" s="84" t="s">
        <v>258</v>
      </c>
      <c r="SDD426" s="84" t="s">
        <v>258</v>
      </c>
      <c r="SDE426" s="84" t="s">
        <v>258</v>
      </c>
      <c r="SDF426" s="84" t="s">
        <v>258</v>
      </c>
      <c r="SDG426" s="84" t="s">
        <v>258</v>
      </c>
      <c r="SDH426" s="84" t="s">
        <v>258</v>
      </c>
      <c r="SDI426" s="84" t="s">
        <v>258</v>
      </c>
      <c r="SDJ426" s="84" t="s">
        <v>258</v>
      </c>
      <c r="SDK426" s="84" t="s">
        <v>258</v>
      </c>
      <c r="SDL426" s="84" t="s">
        <v>258</v>
      </c>
      <c r="SDM426" s="84" t="s">
        <v>258</v>
      </c>
      <c r="SDN426" s="84" t="s">
        <v>258</v>
      </c>
      <c r="SDO426" s="84" t="s">
        <v>258</v>
      </c>
      <c r="SDP426" s="84" t="s">
        <v>258</v>
      </c>
      <c r="SDQ426" s="84" t="s">
        <v>258</v>
      </c>
      <c r="SDR426" s="84" t="s">
        <v>258</v>
      </c>
      <c r="SDS426" s="84" t="s">
        <v>258</v>
      </c>
      <c r="SDT426" s="84" t="s">
        <v>258</v>
      </c>
      <c r="SDU426" s="84" t="s">
        <v>258</v>
      </c>
      <c r="SDV426" s="84" t="s">
        <v>258</v>
      </c>
      <c r="SDW426" s="84" t="s">
        <v>258</v>
      </c>
      <c r="SDX426" s="84" t="s">
        <v>258</v>
      </c>
      <c r="SDY426" s="84" t="s">
        <v>258</v>
      </c>
      <c r="SDZ426" s="84" t="s">
        <v>258</v>
      </c>
      <c r="SEA426" s="84" t="s">
        <v>258</v>
      </c>
      <c r="SEB426" s="84" t="s">
        <v>258</v>
      </c>
      <c r="SEC426" s="84" t="s">
        <v>258</v>
      </c>
      <c r="SED426" s="84" t="s">
        <v>258</v>
      </c>
      <c r="SEE426" s="84" t="s">
        <v>258</v>
      </c>
      <c r="SEF426" s="84" t="s">
        <v>258</v>
      </c>
      <c r="SEG426" s="84" t="s">
        <v>258</v>
      </c>
      <c r="SEH426" s="84" t="s">
        <v>258</v>
      </c>
      <c r="SEI426" s="84" t="s">
        <v>258</v>
      </c>
      <c r="SEJ426" s="84" t="s">
        <v>258</v>
      </c>
      <c r="SEK426" s="84" t="s">
        <v>258</v>
      </c>
      <c r="SEL426" s="84" t="s">
        <v>258</v>
      </c>
      <c r="SEM426" s="84" t="s">
        <v>258</v>
      </c>
      <c r="SEN426" s="84" t="s">
        <v>258</v>
      </c>
      <c r="SEO426" s="84" t="s">
        <v>258</v>
      </c>
      <c r="SEP426" s="84" t="s">
        <v>258</v>
      </c>
      <c r="SEQ426" s="84" t="s">
        <v>258</v>
      </c>
      <c r="SER426" s="84" t="s">
        <v>258</v>
      </c>
      <c r="SES426" s="84" t="s">
        <v>258</v>
      </c>
      <c r="SET426" s="84" t="s">
        <v>258</v>
      </c>
      <c r="SEU426" s="84" t="s">
        <v>258</v>
      </c>
      <c r="SEV426" s="84" t="s">
        <v>258</v>
      </c>
      <c r="SEW426" s="84" t="s">
        <v>258</v>
      </c>
      <c r="SEX426" s="84" t="s">
        <v>258</v>
      </c>
      <c r="SEY426" s="84" t="s">
        <v>258</v>
      </c>
      <c r="SEZ426" s="84" t="s">
        <v>258</v>
      </c>
      <c r="SFA426" s="84" t="s">
        <v>258</v>
      </c>
      <c r="SFB426" s="84" t="s">
        <v>258</v>
      </c>
      <c r="SFC426" s="84" t="s">
        <v>258</v>
      </c>
      <c r="SFD426" s="84" t="s">
        <v>258</v>
      </c>
      <c r="SFE426" s="84" t="s">
        <v>258</v>
      </c>
      <c r="SFF426" s="84" t="s">
        <v>258</v>
      </c>
      <c r="SFG426" s="84" t="s">
        <v>258</v>
      </c>
      <c r="SFH426" s="84" t="s">
        <v>258</v>
      </c>
      <c r="SFI426" s="84" t="s">
        <v>258</v>
      </c>
      <c r="SFJ426" s="84" t="s">
        <v>258</v>
      </c>
      <c r="SFK426" s="84" t="s">
        <v>258</v>
      </c>
      <c r="SFL426" s="84" t="s">
        <v>258</v>
      </c>
      <c r="SFM426" s="84" t="s">
        <v>258</v>
      </c>
      <c r="SFN426" s="84" t="s">
        <v>258</v>
      </c>
      <c r="SFO426" s="84" t="s">
        <v>258</v>
      </c>
      <c r="SFP426" s="84" t="s">
        <v>258</v>
      </c>
      <c r="SFQ426" s="84" t="s">
        <v>258</v>
      </c>
      <c r="SFR426" s="84" t="s">
        <v>258</v>
      </c>
      <c r="SFS426" s="84" t="s">
        <v>258</v>
      </c>
      <c r="SFT426" s="84" t="s">
        <v>258</v>
      </c>
      <c r="SFU426" s="84" t="s">
        <v>258</v>
      </c>
      <c r="SFV426" s="84" t="s">
        <v>258</v>
      </c>
      <c r="SFW426" s="84" t="s">
        <v>258</v>
      </c>
      <c r="SFX426" s="84" t="s">
        <v>258</v>
      </c>
      <c r="SFY426" s="84" t="s">
        <v>258</v>
      </c>
      <c r="SFZ426" s="84" t="s">
        <v>258</v>
      </c>
      <c r="SGA426" s="84" t="s">
        <v>258</v>
      </c>
      <c r="SGB426" s="84" t="s">
        <v>258</v>
      </c>
      <c r="SGC426" s="84" t="s">
        <v>258</v>
      </c>
      <c r="SGD426" s="84" t="s">
        <v>258</v>
      </c>
      <c r="SGE426" s="84" t="s">
        <v>258</v>
      </c>
      <c r="SGF426" s="84" t="s">
        <v>258</v>
      </c>
      <c r="SGG426" s="84" t="s">
        <v>258</v>
      </c>
      <c r="SGH426" s="84" t="s">
        <v>258</v>
      </c>
      <c r="SGI426" s="84" t="s">
        <v>258</v>
      </c>
      <c r="SGJ426" s="84" t="s">
        <v>258</v>
      </c>
      <c r="SGK426" s="84" t="s">
        <v>258</v>
      </c>
      <c r="SGL426" s="84" t="s">
        <v>258</v>
      </c>
      <c r="SGM426" s="84" t="s">
        <v>258</v>
      </c>
      <c r="SGN426" s="84" t="s">
        <v>258</v>
      </c>
      <c r="SGO426" s="84" t="s">
        <v>258</v>
      </c>
      <c r="SGP426" s="84" t="s">
        <v>258</v>
      </c>
      <c r="SGQ426" s="84" t="s">
        <v>258</v>
      </c>
      <c r="SGR426" s="84" t="s">
        <v>258</v>
      </c>
      <c r="SGS426" s="84" t="s">
        <v>258</v>
      </c>
      <c r="SGT426" s="84" t="s">
        <v>258</v>
      </c>
      <c r="SGU426" s="84" t="s">
        <v>258</v>
      </c>
      <c r="SGV426" s="84" t="s">
        <v>258</v>
      </c>
      <c r="SGW426" s="84" t="s">
        <v>258</v>
      </c>
      <c r="SGX426" s="84" t="s">
        <v>258</v>
      </c>
      <c r="SGY426" s="84" t="s">
        <v>258</v>
      </c>
      <c r="SGZ426" s="84" t="s">
        <v>258</v>
      </c>
      <c r="SHA426" s="84" t="s">
        <v>258</v>
      </c>
      <c r="SHB426" s="84" t="s">
        <v>258</v>
      </c>
      <c r="SHC426" s="84" t="s">
        <v>258</v>
      </c>
      <c r="SHD426" s="84" t="s">
        <v>258</v>
      </c>
      <c r="SHE426" s="84" t="s">
        <v>258</v>
      </c>
      <c r="SHF426" s="84" t="s">
        <v>258</v>
      </c>
      <c r="SHG426" s="84" t="s">
        <v>258</v>
      </c>
      <c r="SHH426" s="84" t="s">
        <v>258</v>
      </c>
      <c r="SHI426" s="84" t="s">
        <v>258</v>
      </c>
      <c r="SHJ426" s="84" t="s">
        <v>258</v>
      </c>
      <c r="SHK426" s="84" t="s">
        <v>258</v>
      </c>
      <c r="SHL426" s="84" t="s">
        <v>258</v>
      </c>
      <c r="SHM426" s="84" t="s">
        <v>258</v>
      </c>
      <c r="SHN426" s="84" t="s">
        <v>258</v>
      </c>
      <c r="SHO426" s="84" t="s">
        <v>258</v>
      </c>
      <c r="SHP426" s="84" t="s">
        <v>258</v>
      </c>
      <c r="SHQ426" s="84" t="s">
        <v>258</v>
      </c>
      <c r="SHR426" s="84" t="s">
        <v>258</v>
      </c>
      <c r="SHS426" s="84" t="s">
        <v>258</v>
      </c>
      <c r="SHT426" s="84" t="s">
        <v>258</v>
      </c>
      <c r="SHU426" s="84" t="s">
        <v>258</v>
      </c>
      <c r="SHV426" s="84" t="s">
        <v>258</v>
      </c>
      <c r="SHW426" s="84" t="s">
        <v>258</v>
      </c>
      <c r="SHX426" s="84" t="s">
        <v>258</v>
      </c>
      <c r="SHY426" s="84" t="s">
        <v>258</v>
      </c>
      <c r="SHZ426" s="84" t="s">
        <v>258</v>
      </c>
      <c r="SIA426" s="84" t="s">
        <v>258</v>
      </c>
      <c r="SIB426" s="84" t="s">
        <v>258</v>
      </c>
      <c r="SIC426" s="84" t="s">
        <v>258</v>
      </c>
      <c r="SID426" s="84" t="s">
        <v>258</v>
      </c>
      <c r="SIE426" s="84" t="s">
        <v>258</v>
      </c>
      <c r="SIF426" s="84" t="s">
        <v>258</v>
      </c>
      <c r="SIG426" s="84" t="s">
        <v>258</v>
      </c>
      <c r="SIH426" s="84" t="s">
        <v>258</v>
      </c>
      <c r="SII426" s="84" t="s">
        <v>258</v>
      </c>
      <c r="SIJ426" s="84" t="s">
        <v>258</v>
      </c>
      <c r="SIK426" s="84" t="s">
        <v>258</v>
      </c>
      <c r="SIL426" s="84" t="s">
        <v>258</v>
      </c>
      <c r="SIM426" s="84" t="s">
        <v>258</v>
      </c>
      <c r="SIN426" s="84" t="s">
        <v>258</v>
      </c>
      <c r="SIO426" s="84" t="s">
        <v>258</v>
      </c>
      <c r="SIP426" s="84" t="s">
        <v>258</v>
      </c>
      <c r="SIQ426" s="84" t="s">
        <v>258</v>
      </c>
      <c r="SIR426" s="84" t="s">
        <v>258</v>
      </c>
      <c r="SIS426" s="84" t="s">
        <v>258</v>
      </c>
      <c r="SIT426" s="84" t="s">
        <v>258</v>
      </c>
      <c r="SIU426" s="84" t="s">
        <v>258</v>
      </c>
      <c r="SIV426" s="84" t="s">
        <v>258</v>
      </c>
      <c r="SIW426" s="84" t="s">
        <v>258</v>
      </c>
      <c r="SIX426" s="84" t="s">
        <v>258</v>
      </c>
      <c r="SIY426" s="84" t="s">
        <v>258</v>
      </c>
      <c r="SIZ426" s="84" t="s">
        <v>258</v>
      </c>
      <c r="SJA426" s="84" t="s">
        <v>258</v>
      </c>
      <c r="SJB426" s="84" t="s">
        <v>258</v>
      </c>
      <c r="SJC426" s="84" t="s">
        <v>258</v>
      </c>
      <c r="SJD426" s="84" t="s">
        <v>258</v>
      </c>
      <c r="SJE426" s="84" t="s">
        <v>258</v>
      </c>
      <c r="SJF426" s="84" t="s">
        <v>258</v>
      </c>
      <c r="SJG426" s="84" t="s">
        <v>258</v>
      </c>
      <c r="SJH426" s="84" t="s">
        <v>258</v>
      </c>
      <c r="SJI426" s="84" t="s">
        <v>258</v>
      </c>
      <c r="SJJ426" s="84" t="s">
        <v>258</v>
      </c>
      <c r="SJK426" s="84" t="s">
        <v>258</v>
      </c>
      <c r="SJL426" s="84" t="s">
        <v>258</v>
      </c>
      <c r="SJM426" s="84" t="s">
        <v>258</v>
      </c>
      <c r="SJN426" s="84" t="s">
        <v>258</v>
      </c>
      <c r="SJO426" s="84" t="s">
        <v>258</v>
      </c>
      <c r="SJP426" s="84" t="s">
        <v>258</v>
      </c>
      <c r="SJQ426" s="84" t="s">
        <v>258</v>
      </c>
      <c r="SJR426" s="84" t="s">
        <v>258</v>
      </c>
      <c r="SJS426" s="84" t="s">
        <v>258</v>
      </c>
      <c r="SJT426" s="84" t="s">
        <v>258</v>
      </c>
      <c r="SJU426" s="84" t="s">
        <v>258</v>
      </c>
      <c r="SJV426" s="84" t="s">
        <v>258</v>
      </c>
      <c r="SJW426" s="84" t="s">
        <v>258</v>
      </c>
      <c r="SJX426" s="84" t="s">
        <v>258</v>
      </c>
      <c r="SJY426" s="84" t="s">
        <v>258</v>
      </c>
      <c r="SJZ426" s="84" t="s">
        <v>258</v>
      </c>
      <c r="SKA426" s="84" t="s">
        <v>258</v>
      </c>
      <c r="SKB426" s="84" t="s">
        <v>258</v>
      </c>
      <c r="SKC426" s="84" t="s">
        <v>258</v>
      </c>
      <c r="SKD426" s="84" t="s">
        <v>258</v>
      </c>
      <c r="SKE426" s="84" t="s">
        <v>258</v>
      </c>
      <c r="SKF426" s="84" t="s">
        <v>258</v>
      </c>
      <c r="SKG426" s="84" t="s">
        <v>258</v>
      </c>
      <c r="SKH426" s="84" t="s">
        <v>258</v>
      </c>
      <c r="SKI426" s="84" t="s">
        <v>258</v>
      </c>
      <c r="SKJ426" s="84" t="s">
        <v>258</v>
      </c>
      <c r="SKK426" s="84" t="s">
        <v>258</v>
      </c>
      <c r="SKL426" s="84" t="s">
        <v>258</v>
      </c>
      <c r="SKM426" s="84" t="s">
        <v>258</v>
      </c>
      <c r="SKN426" s="84" t="s">
        <v>258</v>
      </c>
      <c r="SKO426" s="84" t="s">
        <v>258</v>
      </c>
      <c r="SKP426" s="84" t="s">
        <v>258</v>
      </c>
      <c r="SKQ426" s="84" t="s">
        <v>258</v>
      </c>
      <c r="SKR426" s="84" t="s">
        <v>258</v>
      </c>
      <c r="SKS426" s="84" t="s">
        <v>258</v>
      </c>
      <c r="SKT426" s="84" t="s">
        <v>258</v>
      </c>
      <c r="SKU426" s="84" t="s">
        <v>258</v>
      </c>
      <c r="SKV426" s="84" t="s">
        <v>258</v>
      </c>
      <c r="SKW426" s="84" t="s">
        <v>258</v>
      </c>
      <c r="SKX426" s="84" t="s">
        <v>258</v>
      </c>
      <c r="SKY426" s="84" t="s">
        <v>258</v>
      </c>
      <c r="SKZ426" s="84" t="s">
        <v>258</v>
      </c>
      <c r="SLA426" s="84" t="s">
        <v>258</v>
      </c>
      <c r="SLB426" s="84" t="s">
        <v>258</v>
      </c>
      <c r="SLC426" s="84" t="s">
        <v>258</v>
      </c>
      <c r="SLD426" s="84" t="s">
        <v>258</v>
      </c>
      <c r="SLE426" s="84" t="s">
        <v>258</v>
      </c>
      <c r="SLF426" s="84" t="s">
        <v>258</v>
      </c>
      <c r="SLG426" s="84" t="s">
        <v>258</v>
      </c>
      <c r="SLH426" s="84" t="s">
        <v>258</v>
      </c>
      <c r="SLI426" s="84" t="s">
        <v>258</v>
      </c>
      <c r="SLJ426" s="84" t="s">
        <v>258</v>
      </c>
      <c r="SLK426" s="84" t="s">
        <v>258</v>
      </c>
      <c r="SLL426" s="84" t="s">
        <v>258</v>
      </c>
      <c r="SLM426" s="84" t="s">
        <v>258</v>
      </c>
      <c r="SLN426" s="84" t="s">
        <v>258</v>
      </c>
      <c r="SLO426" s="84" t="s">
        <v>258</v>
      </c>
      <c r="SLP426" s="84" t="s">
        <v>258</v>
      </c>
      <c r="SLQ426" s="84" t="s">
        <v>258</v>
      </c>
      <c r="SLR426" s="84" t="s">
        <v>258</v>
      </c>
      <c r="SLS426" s="84" t="s">
        <v>258</v>
      </c>
      <c r="SLT426" s="84" t="s">
        <v>258</v>
      </c>
      <c r="SLU426" s="84" t="s">
        <v>258</v>
      </c>
      <c r="SLV426" s="84" t="s">
        <v>258</v>
      </c>
      <c r="SLW426" s="84" t="s">
        <v>258</v>
      </c>
      <c r="SLX426" s="84" t="s">
        <v>258</v>
      </c>
      <c r="SLY426" s="84" t="s">
        <v>258</v>
      </c>
      <c r="SLZ426" s="84" t="s">
        <v>258</v>
      </c>
      <c r="SMA426" s="84" t="s">
        <v>258</v>
      </c>
      <c r="SMB426" s="84" t="s">
        <v>258</v>
      </c>
      <c r="SMC426" s="84" t="s">
        <v>258</v>
      </c>
      <c r="SMD426" s="84" t="s">
        <v>258</v>
      </c>
      <c r="SME426" s="84" t="s">
        <v>258</v>
      </c>
      <c r="SMF426" s="84" t="s">
        <v>258</v>
      </c>
      <c r="SMG426" s="84" t="s">
        <v>258</v>
      </c>
      <c r="SMH426" s="84" t="s">
        <v>258</v>
      </c>
      <c r="SMI426" s="84" t="s">
        <v>258</v>
      </c>
      <c r="SMJ426" s="84" t="s">
        <v>258</v>
      </c>
      <c r="SMK426" s="84" t="s">
        <v>258</v>
      </c>
      <c r="SML426" s="84" t="s">
        <v>258</v>
      </c>
      <c r="SMM426" s="84" t="s">
        <v>258</v>
      </c>
      <c r="SMN426" s="84" t="s">
        <v>258</v>
      </c>
      <c r="SMO426" s="84" t="s">
        <v>258</v>
      </c>
      <c r="SMP426" s="84" t="s">
        <v>258</v>
      </c>
      <c r="SMQ426" s="84" t="s">
        <v>258</v>
      </c>
      <c r="SMR426" s="84" t="s">
        <v>258</v>
      </c>
      <c r="SMS426" s="84" t="s">
        <v>258</v>
      </c>
      <c r="SMT426" s="84" t="s">
        <v>258</v>
      </c>
      <c r="SMU426" s="84" t="s">
        <v>258</v>
      </c>
      <c r="SMV426" s="84" t="s">
        <v>258</v>
      </c>
      <c r="SMW426" s="84" t="s">
        <v>258</v>
      </c>
      <c r="SMX426" s="84" t="s">
        <v>258</v>
      </c>
      <c r="SMY426" s="84" t="s">
        <v>258</v>
      </c>
      <c r="SMZ426" s="84" t="s">
        <v>258</v>
      </c>
      <c r="SNA426" s="84" t="s">
        <v>258</v>
      </c>
      <c r="SNB426" s="84" t="s">
        <v>258</v>
      </c>
      <c r="SNC426" s="84" t="s">
        <v>258</v>
      </c>
      <c r="SND426" s="84" t="s">
        <v>258</v>
      </c>
      <c r="SNE426" s="84" t="s">
        <v>258</v>
      </c>
      <c r="SNF426" s="84" t="s">
        <v>258</v>
      </c>
      <c r="SNG426" s="84" t="s">
        <v>258</v>
      </c>
      <c r="SNH426" s="84" t="s">
        <v>258</v>
      </c>
      <c r="SNI426" s="84" t="s">
        <v>258</v>
      </c>
      <c r="SNJ426" s="84" t="s">
        <v>258</v>
      </c>
      <c r="SNK426" s="84" t="s">
        <v>258</v>
      </c>
      <c r="SNL426" s="84" t="s">
        <v>258</v>
      </c>
      <c r="SNM426" s="84" t="s">
        <v>258</v>
      </c>
      <c r="SNN426" s="84" t="s">
        <v>258</v>
      </c>
      <c r="SNO426" s="84" t="s">
        <v>258</v>
      </c>
      <c r="SNP426" s="84" t="s">
        <v>258</v>
      </c>
      <c r="SNQ426" s="84" t="s">
        <v>258</v>
      </c>
      <c r="SNR426" s="84" t="s">
        <v>258</v>
      </c>
      <c r="SNS426" s="84" t="s">
        <v>258</v>
      </c>
      <c r="SNT426" s="84" t="s">
        <v>258</v>
      </c>
      <c r="SNU426" s="84" t="s">
        <v>258</v>
      </c>
      <c r="SNV426" s="84" t="s">
        <v>258</v>
      </c>
      <c r="SNW426" s="84" t="s">
        <v>258</v>
      </c>
      <c r="SNX426" s="84" t="s">
        <v>258</v>
      </c>
      <c r="SNY426" s="84" t="s">
        <v>258</v>
      </c>
      <c r="SNZ426" s="84" t="s">
        <v>258</v>
      </c>
      <c r="SOA426" s="84" t="s">
        <v>258</v>
      </c>
      <c r="SOB426" s="84" t="s">
        <v>258</v>
      </c>
      <c r="SOC426" s="84" t="s">
        <v>258</v>
      </c>
      <c r="SOD426" s="84" t="s">
        <v>258</v>
      </c>
      <c r="SOE426" s="84" t="s">
        <v>258</v>
      </c>
      <c r="SOF426" s="84" t="s">
        <v>258</v>
      </c>
      <c r="SOG426" s="84" t="s">
        <v>258</v>
      </c>
      <c r="SOH426" s="84" t="s">
        <v>258</v>
      </c>
      <c r="SOI426" s="84" t="s">
        <v>258</v>
      </c>
      <c r="SOJ426" s="84" t="s">
        <v>258</v>
      </c>
      <c r="SOK426" s="84" t="s">
        <v>258</v>
      </c>
      <c r="SOL426" s="84" t="s">
        <v>258</v>
      </c>
      <c r="SOM426" s="84" t="s">
        <v>258</v>
      </c>
      <c r="SON426" s="84" t="s">
        <v>258</v>
      </c>
      <c r="SOO426" s="84" t="s">
        <v>258</v>
      </c>
      <c r="SOP426" s="84" t="s">
        <v>258</v>
      </c>
      <c r="SOQ426" s="84" t="s">
        <v>258</v>
      </c>
      <c r="SOR426" s="84" t="s">
        <v>258</v>
      </c>
      <c r="SOS426" s="84" t="s">
        <v>258</v>
      </c>
      <c r="SOT426" s="84" t="s">
        <v>258</v>
      </c>
      <c r="SOU426" s="84" t="s">
        <v>258</v>
      </c>
      <c r="SOV426" s="84" t="s">
        <v>258</v>
      </c>
      <c r="SOW426" s="84" t="s">
        <v>258</v>
      </c>
      <c r="SOX426" s="84" t="s">
        <v>258</v>
      </c>
      <c r="SOY426" s="84" t="s">
        <v>258</v>
      </c>
      <c r="SOZ426" s="84" t="s">
        <v>258</v>
      </c>
      <c r="SPA426" s="84" t="s">
        <v>258</v>
      </c>
      <c r="SPB426" s="84" t="s">
        <v>258</v>
      </c>
      <c r="SPC426" s="84" t="s">
        <v>258</v>
      </c>
      <c r="SPD426" s="84" t="s">
        <v>258</v>
      </c>
      <c r="SPE426" s="84" t="s">
        <v>258</v>
      </c>
      <c r="SPF426" s="84" t="s">
        <v>258</v>
      </c>
      <c r="SPG426" s="84" t="s">
        <v>258</v>
      </c>
      <c r="SPH426" s="84" t="s">
        <v>258</v>
      </c>
      <c r="SPI426" s="84" t="s">
        <v>258</v>
      </c>
      <c r="SPJ426" s="84" t="s">
        <v>258</v>
      </c>
      <c r="SPK426" s="84" t="s">
        <v>258</v>
      </c>
      <c r="SPL426" s="84" t="s">
        <v>258</v>
      </c>
      <c r="SPM426" s="84" t="s">
        <v>258</v>
      </c>
      <c r="SPN426" s="84" t="s">
        <v>258</v>
      </c>
      <c r="SPO426" s="84" t="s">
        <v>258</v>
      </c>
      <c r="SPP426" s="84" t="s">
        <v>258</v>
      </c>
      <c r="SPQ426" s="84" t="s">
        <v>258</v>
      </c>
      <c r="SPR426" s="84" t="s">
        <v>258</v>
      </c>
      <c r="SPS426" s="84" t="s">
        <v>258</v>
      </c>
      <c r="SPT426" s="84" t="s">
        <v>258</v>
      </c>
      <c r="SPU426" s="84" t="s">
        <v>258</v>
      </c>
      <c r="SPV426" s="84" t="s">
        <v>258</v>
      </c>
      <c r="SPW426" s="84" t="s">
        <v>258</v>
      </c>
      <c r="SPX426" s="84" t="s">
        <v>258</v>
      </c>
      <c r="SPY426" s="84" t="s">
        <v>258</v>
      </c>
      <c r="SPZ426" s="84" t="s">
        <v>258</v>
      </c>
      <c r="SQA426" s="84" t="s">
        <v>258</v>
      </c>
      <c r="SQB426" s="84" t="s">
        <v>258</v>
      </c>
      <c r="SQC426" s="84" t="s">
        <v>258</v>
      </c>
      <c r="SQD426" s="84" t="s">
        <v>258</v>
      </c>
      <c r="SQE426" s="84" t="s">
        <v>258</v>
      </c>
      <c r="SQF426" s="84" t="s">
        <v>258</v>
      </c>
      <c r="SQG426" s="84" t="s">
        <v>258</v>
      </c>
      <c r="SQH426" s="84" t="s">
        <v>258</v>
      </c>
      <c r="SQI426" s="84" t="s">
        <v>258</v>
      </c>
      <c r="SQJ426" s="84" t="s">
        <v>258</v>
      </c>
      <c r="SQK426" s="84" t="s">
        <v>258</v>
      </c>
      <c r="SQL426" s="84" t="s">
        <v>258</v>
      </c>
      <c r="SQM426" s="84" t="s">
        <v>258</v>
      </c>
      <c r="SQN426" s="84" t="s">
        <v>258</v>
      </c>
      <c r="SQO426" s="84" t="s">
        <v>258</v>
      </c>
      <c r="SQP426" s="84" t="s">
        <v>258</v>
      </c>
      <c r="SQQ426" s="84" t="s">
        <v>258</v>
      </c>
      <c r="SQR426" s="84" t="s">
        <v>258</v>
      </c>
      <c r="SQS426" s="84" t="s">
        <v>258</v>
      </c>
      <c r="SQT426" s="84" t="s">
        <v>258</v>
      </c>
      <c r="SQU426" s="84" t="s">
        <v>258</v>
      </c>
      <c r="SQV426" s="84" t="s">
        <v>258</v>
      </c>
      <c r="SQW426" s="84" t="s">
        <v>258</v>
      </c>
      <c r="SQX426" s="84" t="s">
        <v>258</v>
      </c>
      <c r="SQY426" s="84" t="s">
        <v>258</v>
      </c>
      <c r="SQZ426" s="84" t="s">
        <v>258</v>
      </c>
      <c r="SRA426" s="84" t="s">
        <v>258</v>
      </c>
      <c r="SRB426" s="84" t="s">
        <v>258</v>
      </c>
      <c r="SRC426" s="84" t="s">
        <v>258</v>
      </c>
      <c r="SRD426" s="84" t="s">
        <v>258</v>
      </c>
      <c r="SRE426" s="84" t="s">
        <v>258</v>
      </c>
      <c r="SRF426" s="84" t="s">
        <v>258</v>
      </c>
      <c r="SRG426" s="84" t="s">
        <v>258</v>
      </c>
      <c r="SRH426" s="84" t="s">
        <v>258</v>
      </c>
      <c r="SRI426" s="84" t="s">
        <v>258</v>
      </c>
      <c r="SRJ426" s="84" t="s">
        <v>258</v>
      </c>
      <c r="SRK426" s="84" t="s">
        <v>258</v>
      </c>
      <c r="SRL426" s="84" t="s">
        <v>258</v>
      </c>
      <c r="SRM426" s="84" t="s">
        <v>258</v>
      </c>
      <c r="SRN426" s="84" t="s">
        <v>258</v>
      </c>
      <c r="SRO426" s="84" t="s">
        <v>258</v>
      </c>
      <c r="SRP426" s="84" t="s">
        <v>258</v>
      </c>
      <c r="SRQ426" s="84" t="s">
        <v>258</v>
      </c>
      <c r="SRR426" s="84" t="s">
        <v>258</v>
      </c>
      <c r="SRS426" s="84" t="s">
        <v>258</v>
      </c>
      <c r="SRT426" s="84" t="s">
        <v>258</v>
      </c>
      <c r="SRU426" s="84" t="s">
        <v>258</v>
      </c>
      <c r="SRV426" s="84" t="s">
        <v>258</v>
      </c>
      <c r="SRW426" s="84" t="s">
        <v>258</v>
      </c>
      <c r="SRX426" s="84" t="s">
        <v>258</v>
      </c>
      <c r="SRY426" s="84" t="s">
        <v>258</v>
      </c>
      <c r="SRZ426" s="84" t="s">
        <v>258</v>
      </c>
      <c r="SSA426" s="84" t="s">
        <v>258</v>
      </c>
      <c r="SSB426" s="84" t="s">
        <v>258</v>
      </c>
      <c r="SSC426" s="84" t="s">
        <v>258</v>
      </c>
      <c r="SSD426" s="84" t="s">
        <v>258</v>
      </c>
      <c r="SSE426" s="84" t="s">
        <v>258</v>
      </c>
      <c r="SSF426" s="84" t="s">
        <v>258</v>
      </c>
      <c r="SSG426" s="84" t="s">
        <v>258</v>
      </c>
      <c r="SSH426" s="84" t="s">
        <v>258</v>
      </c>
      <c r="SSI426" s="84" t="s">
        <v>258</v>
      </c>
      <c r="SSJ426" s="84" t="s">
        <v>258</v>
      </c>
      <c r="SSK426" s="84" t="s">
        <v>258</v>
      </c>
      <c r="SSL426" s="84" t="s">
        <v>258</v>
      </c>
      <c r="SSM426" s="84" t="s">
        <v>258</v>
      </c>
      <c r="SSN426" s="84" t="s">
        <v>258</v>
      </c>
      <c r="SSO426" s="84" t="s">
        <v>258</v>
      </c>
      <c r="SSP426" s="84" t="s">
        <v>258</v>
      </c>
      <c r="SSQ426" s="84" t="s">
        <v>258</v>
      </c>
      <c r="SSR426" s="84" t="s">
        <v>258</v>
      </c>
      <c r="SSS426" s="84" t="s">
        <v>258</v>
      </c>
      <c r="SST426" s="84" t="s">
        <v>258</v>
      </c>
      <c r="SSU426" s="84" t="s">
        <v>258</v>
      </c>
      <c r="SSV426" s="84" t="s">
        <v>258</v>
      </c>
      <c r="SSW426" s="84" t="s">
        <v>258</v>
      </c>
      <c r="SSX426" s="84" t="s">
        <v>258</v>
      </c>
      <c r="SSY426" s="84" t="s">
        <v>258</v>
      </c>
      <c r="SSZ426" s="84" t="s">
        <v>258</v>
      </c>
      <c r="STA426" s="84" t="s">
        <v>258</v>
      </c>
      <c r="STB426" s="84" t="s">
        <v>258</v>
      </c>
      <c r="STC426" s="84" t="s">
        <v>258</v>
      </c>
      <c r="STD426" s="84" t="s">
        <v>258</v>
      </c>
      <c r="STE426" s="84" t="s">
        <v>258</v>
      </c>
      <c r="STF426" s="84" t="s">
        <v>258</v>
      </c>
      <c r="STG426" s="84" t="s">
        <v>258</v>
      </c>
      <c r="STH426" s="84" t="s">
        <v>258</v>
      </c>
      <c r="STI426" s="84" t="s">
        <v>258</v>
      </c>
      <c r="STJ426" s="84" t="s">
        <v>258</v>
      </c>
      <c r="STK426" s="84" t="s">
        <v>258</v>
      </c>
      <c r="STL426" s="84" t="s">
        <v>258</v>
      </c>
      <c r="STM426" s="84" t="s">
        <v>258</v>
      </c>
      <c r="STN426" s="84" t="s">
        <v>258</v>
      </c>
      <c r="STO426" s="84" t="s">
        <v>258</v>
      </c>
      <c r="STP426" s="84" t="s">
        <v>258</v>
      </c>
      <c r="STQ426" s="84" t="s">
        <v>258</v>
      </c>
      <c r="STR426" s="84" t="s">
        <v>258</v>
      </c>
      <c r="STS426" s="84" t="s">
        <v>258</v>
      </c>
      <c r="STT426" s="84" t="s">
        <v>258</v>
      </c>
      <c r="STU426" s="84" t="s">
        <v>258</v>
      </c>
      <c r="STV426" s="84" t="s">
        <v>258</v>
      </c>
      <c r="STW426" s="84" t="s">
        <v>258</v>
      </c>
      <c r="STX426" s="84" t="s">
        <v>258</v>
      </c>
      <c r="STY426" s="84" t="s">
        <v>258</v>
      </c>
      <c r="STZ426" s="84" t="s">
        <v>258</v>
      </c>
      <c r="SUA426" s="84" t="s">
        <v>258</v>
      </c>
      <c r="SUB426" s="84" t="s">
        <v>258</v>
      </c>
      <c r="SUC426" s="84" t="s">
        <v>258</v>
      </c>
      <c r="SUD426" s="84" t="s">
        <v>258</v>
      </c>
      <c r="SUE426" s="84" t="s">
        <v>258</v>
      </c>
      <c r="SUF426" s="84" t="s">
        <v>258</v>
      </c>
      <c r="SUG426" s="84" t="s">
        <v>258</v>
      </c>
      <c r="SUH426" s="84" t="s">
        <v>258</v>
      </c>
      <c r="SUI426" s="84" t="s">
        <v>258</v>
      </c>
      <c r="SUJ426" s="84" t="s">
        <v>258</v>
      </c>
      <c r="SUK426" s="84" t="s">
        <v>258</v>
      </c>
      <c r="SUL426" s="84" t="s">
        <v>258</v>
      </c>
      <c r="SUM426" s="84" t="s">
        <v>258</v>
      </c>
      <c r="SUN426" s="84" t="s">
        <v>258</v>
      </c>
      <c r="SUO426" s="84" t="s">
        <v>258</v>
      </c>
      <c r="SUP426" s="84" t="s">
        <v>258</v>
      </c>
      <c r="SUQ426" s="84" t="s">
        <v>258</v>
      </c>
      <c r="SUR426" s="84" t="s">
        <v>258</v>
      </c>
      <c r="SUS426" s="84" t="s">
        <v>258</v>
      </c>
      <c r="SUT426" s="84" t="s">
        <v>258</v>
      </c>
      <c r="SUU426" s="84" t="s">
        <v>258</v>
      </c>
      <c r="SUV426" s="84" t="s">
        <v>258</v>
      </c>
      <c r="SUW426" s="84" t="s">
        <v>258</v>
      </c>
      <c r="SUX426" s="84" t="s">
        <v>258</v>
      </c>
      <c r="SUY426" s="84" t="s">
        <v>258</v>
      </c>
      <c r="SUZ426" s="84" t="s">
        <v>258</v>
      </c>
      <c r="SVA426" s="84" t="s">
        <v>258</v>
      </c>
      <c r="SVB426" s="84" t="s">
        <v>258</v>
      </c>
      <c r="SVC426" s="84" t="s">
        <v>258</v>
      </c>
      <c r="SVD426" s="84" t="s">
        <v>258</v>
      </c>
      <c r="SVE426" s="84" t="s">
        <v>258</v>
      </c>
      <c r="SVF426" s="84" t="s">
        <v>258</v>
      </c>
      <c r="SVG426" s="84" t="s">
        <v>258</v>
      </c>
      <c r="SVH426" s="84" t="s">
        <v>258</v>
      </c>
      <c r="SVI426" s="84" t="s">
        <v>258</v>
      </c>
      <c r="SVJ426" s="84" t="s">
        <v>258</v>
      </c>
      <c r="SVK426" s="84" t="s">
        <v>258</v>
      </c>
      <c r="SVL426" s="84" t="s">
        <v>258</v>
      </c>
      <c r="SVM426" s="84" t="s">
        <v>258</v>
      </c>
      <c r="SVN426" s="84" t="s">
        <v>258</v>
      </c>
      <c r="SVO426" s="84" t="s">
        <v>258</v>
      </c>
      <c r="SVP426" s="84" t="s">
        <v>258</v>
      </c>
      <c r="SVQ426" s="84" t="s">
        <v>258</v>
      </c>
      <c r="SVR426" s="84" t="s">
        <v>258</v>
      </c>
      <c r="SVS426" s="84" t="s">
        <v>258</v>
      </c>
      <c r="SVT426" s="84" t="s">
        <v>258</v>
      </c>
      <c r="SVU426" s="84" t="s">
        <v>258</v>
      </c>
      <c r="SVV426" s="84" t="s">
        <v>258</v>
      </c>
      <c r="SVW426" s="84" t="s">
        <v>258</v>
      </c>
      <c r="SVX426" s="84" t="s">
        <v>258</v>
      </c>
      <c r="SVY426" s="84" t="s">
        <v>258</v>
      </c>
      <c r="SVZ426" s="84" t="s">
        <v>258</v>
      </c>
      <c r="SWA426" s="84" t="s">
        <v>258</v>
      </c>
      <c r="SWB426" s="84" t="s">
        <v>258</v>
      </c>
      <c r="SWC426" s="84" t="s">
        <v>258</v>
      </c>
      <c r="SWD426" s="84" t="s">
        <v>258</v>
      </c>
      <c r="SWE426" s="84" t="s">
        <v>258</v>
      </c>
      <c r="SWF426" s="84" t="s">
        <v>258</v>
      </c>
      <c r="SWG426" s="84" t="s">
        <v>258</v>
      </c>
      <c r="SWH426" s="84" t="s">
        <v>258</v>
      </c>
      <c r="SWI426" s="84" t="s">
        <v>258</v>
      </c>
      <c r="SWJ426" s="84" t="s">
        <v>258</v>
      </c>
      <c r="SWK426" s="84" t="s">
        <v>258</v>
      </c>
      <c r="SWL426" s="84" t="s">
        <v>258</v>
      </c>
      <c r="SWM426" s="84" t="s">
        <v>258</v>
      </c>
      <c r="SWN426" s="84" t="s">
        <v>258</v>
      </c>
      <c r="SWO426" s="84" t="s">
        <v>258</v>
      </c>
      <c r="SWP426" s="84" t="s">
        <v>258</v>
      </c>
      <c r="SWQ426" s="84" t="s">
        <v>258</v>
      </c>
      <c r="SWR426" s="84" t="s">
        <v>258</v>
      </c>
      <c r="SWS426" s="84" t="s">
        <v>258</v>
      </c>
      <c r="SWT426" s="84" t="s">
        <v>258</v>
      </c>
      <c r="SWU426" s="84" t="s">
        <v>258</v>
      </c>
      <c r="SWV426" s="84" t="s">
        <v>258</v>
      </c>
      <c r="SWW426" s="84" t="s">
        <v>258</v>
      </c>
      <c r="SWX426" s="84" t="s">
        <v>258</v>
      </c>
      <c r="SWY426" s="84" t="s">
        <v>258</v>
      </c>
      <c r="SWZ426" s="84" t="s">
        <v>258</v>
      </c>
      <c r="SXA426" s="84" t="s">
        <v>258</v>
      </c>
      <c r="SXB426" s="84" t="s">
        <v>258</v>
      </c>
      <c r="SXC426" s="84" t="s">
        <v>258</v>
      </c>
      <c r="SXD426" s="84" t="s">
        <v>258</v>
      </c>
      <c r="SXE426" s="84" t="s">
        <v>258</v>
      </c>
      <c r="SXF426" s="84" t="s">
        <v>258</v>
      </c>
      <c r="SXG426" s="84" t="s">
        <v>258</v>
      </c>
      <c r="SXH426" s="84" t="s">
        <v>258</v>
      </c>
      <c r="SXI426" s="84" t="s">
        <v>258</v>
      </c>
      <c r="SXJ426" s="84" t="s">
        <v>258</v>
      </c>
      <c r="SXK426" s="84" t="s">
        <v>258</v>
      </c>
      <c r="SXL426" s="84" t="s">
        <v>258</v>
      </c>
      <c r="SXM426" s="84" t="s">
        <v>258</v>
      </c>
      <c r="SXN426" s="84" t="s">
        <v>258</v>
      </c>
      <c r="SXO426" s="84" t="s">
        <v>258</v>
      </c>
      <c r="SXP426" s="84" t="s">
        <v>258</v>
      </c>
      <c r="SXQ426" s="84" t="s">
        <v>258</v>
      </c>
      <c r="SXR426" s="84" t="s">
        <v>258</v>
      </c>
      <c r="SXS426" s="84" t="s">
        <v>258</v>
      </c>
      <c r="SXT426" s="84" t="s">
        <v>258</v>
      </c>
      <c r="SXU426" s="84" t="s">
        <v>258</v>
      </c>
      <c r="SXV426" s="84" t="s">
        <v>258</v>
      </c>
      <c r="SXW426" s="84" t="s">
        <v>258</v>
      </c>
      <c r="SXX426" s="84" t="s">
        <v>258</v>
      </c>
      <c r="SXY426" s="84" t="s">
        <v>258</v>
      </c>
      <c r="SXZ426" s="84" t="s">
        <v>258</v>
      </c>
      <c r="SYA426" s="84" t="s">
        <v>258</v>
      </c>
      <c r="SYB426" s="84" t="s">
        <v>258</v>
      </c>
      <c r="SYC426" s="84" t="s">
        <v>258</v>
      </c>
      <c r="SYD426" s="84" t="s">
        <v>258</v>
      </c>
      <c r="SYE426" s="84" t="s">
        <v>258</v>
      </c>
      <c r="SYF426" s="84" t="s">
        <v>258</v>
      </c>
      <c r="SYG426" s="84" t="s">
        <v>258</v>
      </c>
      <c r="SYH426" s="84" t="s">
        <v>258</v>
      </c>
      <c r="SYI426" s="84" t="s">
        <v>258</v>
      </c>
      <c r="SYJ426" s="84" t="s">
        <v>258</v>
      </c>
      <c r="SYK426" s="84" t="s">
        <v>258</v>
      </c>
      <c r="SYL426" s="84" t="s">
        <v>258</v>
      </c>
      <c r="SYM426" s="84" t="s">
        <v>258</v>
      </c>
      <c r="SYN426" s="84" t="s">
        <v>258</v>
      </c>
      <c r="SYO426" s="84" t="s">
        <v>258</v>
      </c>
      <c r="SYP426" s="84" t="s">
        <v>258</v>
      </c>
      <c r="SYQ426" s="84" t="s">
        <v>258</v>
      </c>
      <c r="SYR426" s="84" t="s">
        <v>258</v>
      </c>
      <c r="SYS426" s="84" t="s">
        <v>258</v>
      </c>
      <c r="SYT426" s="84" t="s">
        <v>258</v>
      </c>
      <c r="SYU426" s="84" t="s">
        <v>258</v>
      </c>
      <c r="SYV426" s="84" t="s">
        <v>258</v>
      </c>
      <c r="SYW426" s="84" t="s">
        <v>258</v>
      </c>
      <c r="SYX426" s="84" t="s">
        <v>258</v>
      </c>
      <c r="SYY426" s="84" t="s">
        <v>258</v>
      </c>
      <c r="SYZ426" s="84" t="s">
        <v>258</v>
      </c>
      <c r="SZA426" s="84" t="s">
        <v>258</v>
      </c>
      <c r="SZB426" s="84" t="s">
        <v>258</v>
      </c>
      <c r="SZC426" s="84" t="s">
        <v>258</v>
      </c>
      <c r="SZD426" s="84" t="s">
        <v>258</v>
      </c>
      <c r="SZE426" s="84" t="s">
        <v>258</v>
      </c>
      <c r="SZF426" s="84" t="s">
        <v>258</v>
      </c>
      <c r="SZG426" s="84" t="s">
        <v>258</v>
      </c>
      <c r="SZH426" s="84" t="s">
        <v>258</v>
      </c>
      <c r="SZI426" s="84" t="s">
        <v>258</v>
      </c>
      <c r="SZJ426" s="84" t="s">
        <v>258</v>
      </c>
      <c r="SZK426" s="84" t="s">
        <v>258</v>
      </c>
      <c r="SZL426" s="84" t="s">
        <v>258</v>
      </c>
      <c r="SZM426" s="84" t="s">
        <v>258</v>
      </c>
      <c r="SZN426" s="84" t="s">
        <v>258</v>
      </c>
      <c r="SZO426" s="84" t="s">
        <v>258</v>
      </c>
      <c r="SZP426" s="84" t="s">
        <v>258</v>
      </c>
      <c r="SZQ426" s="84" t="s">
        <v>258</v>
      </c>
      <c r="SZR426" s="84" t="s">
        <v>258</v>
      </c>
      <c r="SZS426" s="84" t="s">
        <v>258</v>
      </c>
      <c r="SZT426" s="84" t="s">
        <v>258</v>
      </c>
      <c r="SZU426" s="84" t="s">
        <v>258</v>
      </c>
      <c r="SZV426" s="84" t="s">
        <v>258</v>
      </c>
      <c r="SZW426" s="84" t="s">
        <v>258</v>
      </c>
      <c r="SZX426" s="84" t="s">
        <v>258</v>
      </c>
      <c r="SZY426" s="84" t="s">
        <v>258</v>
      </c>
      <c r="SZZ426" s="84" t="s">
        <v>258</v>
      </c>
      <c r="TAA426" s="84" t="s">
        <v>258</v>
      </c>
      <c r="TAB426" s="84" t="s">
        <v>258</v>
      </c>
      <c r="TAC426" s="84" t="s">
        <v>258</v>
      </c>
      <c r="TAD426" s="84" t="s">
        <v>258</v>
      </c>
      <c r="TAE426" s="84" t="s">
        <v>258</v>
      </c>
      <c r="TAF426" s="84" t="s">
        <v>258</v>
      </c>
      <c r="TAG426" s="84" t="s">
        <v>258</v>
      </c>
      <c r="TAH426" s="84" t="s">
        <v>258</v>
      </c>
      <c r="TAI426" s="84" t="s">
        <v>258</v>
      </c>
      <c r="TAJ426" s="84" t="s">
        <v>258</v>
      </c>
      <c r="TAK426" s="84" t="s">
        <v>258</v>
      </c>
      <c r="TAL426" s="84" t="s">
        <v>258</v>
      </c>
      <c r="TAM426" s="84" t="s">
        <v>258</v>
      </c>
      <c r="TAN426" s="84" t="s">
        <v>258</v>
      </c>
      <c r="TAO426" s="84" t="s">
        <v>258</v>
      </c>
      <c r="TAP426" s="84" t="s">
        <v>258</v>
      </c>
      <c r="TAQ426" s="84" t="s">
        <v>258</v>
      </c>
      <c r="TAR426" s="84" t="s">
        <v>258</v>
      </c>
      <c r="TAS426" s="84" t="s">
        <v>258</v>
      </c>
      <c r="TAT426" s="84" t="s">
        <v>258</v>
      </c>
      <c r="TAU426" s="84" t="s">
        <v>258</v>
      </c>
      <c r="TAV426" s="84" t="s">
        <v>258</v>
      </c>
      <c r="TAW426" s="84" t="s">
        <v>258</v>
      </c>
      <c r="TAX426" s="84" t="s">
        <v>258</v>
      </c>
      <c r="TAY426" s="84" t="s">
        <v>258</v>
      </c>
      <c r="TAZ426" s="84" t="s">
        <v>258</v>
      </c>
      <c r="TBA426" s="84" t="s">
        <v>258</v>
      </c>
      <c r="TBB426" s="84" t="s">
        <v>258</v>
      </c>
      <c r="TBC426" s="84" t="s">
        <v>258</v>
      </c>
      <c r="TBD426" s="84" t="s">
        <v>258</v>
      </c>
      <c r="TBE426" s="84" t="s">
        <v>258</v>
      </c>
      <c r="TBF426" s="84" t="s">
        <v>258</v>
      </c>
      <c r="TBG426" s="84" t="s">
        <v>258</v>
      </c>
      <c r="TBH426" s="84" t="s">
        <v>258</v>
      </c>
      <c r="TBI426" s="84" t="s">
        <v>258</v>
      </c>
      <c r="TBJ426" s="84" t="s">
        <v>258</v>
      </c>
      <c r="TBK426" s="84" t="s">
        <v>258</v>
      </c>
      <c r="TBL426" s="84" t="s">
        <v>258</v>
      </c>
      <c r="TBM426" s="84" t="s">
        <v>258</v>
      </c>
      <c r="TBN426" s="84" t="s">
        <v>258</v>
      </c>
      <c r="TBO426" s="84" t="s">
        <v>258</v>
      </c>
      <c r="TBP426" s="84" t="s">
        <v>258</v>
      </c>
      <c r="TBQ426" s="84" t="s">
        <v>258</v>
      </c>
      <c r="TBR426" s="84" t="s">
        <v>258</v>
      </c>
      <c r="TBS426" s="84" t="s">
        <v>258</v>
      </c>
      <c r="TBT426" s="84" t="s">
        <v>258</v>
      </c>
      <c r="TBU426" s="84" t="s">
        <v>258</v>
      </c>
      <c r="TBV426" s="84" t="s">
        <v>258</v>
      </c>
      <c r="TBW426" s="84" t="s">
        <v>258</v>
      </c>
      <c r="TBX426" s="84" t="s">
        <v>258</v>
      </c>
      <c r="TBY426" s="84" t="s">
        <v>258</v>
      </c>
      <c r="TBZ426" s="84" t="s">
        <v>258</v>
      </c>
      <c r="TCA426" s="84" t="s">
        <v>258</v>
      </c>
      <c r="TCB426" s="84" t="s">
        <v>258</v>
      </c>
      <c r="TCC426" s="84" t="s">
        <v>258</v>
      </c>
      <c r="TCD426" s="84" t="s">
        <v>258</v>
      </c>
      <c r="TCE426" s="84" t="s">
        <v>258</v>
      </c>
      <c r="TCF426" s="84" t="s">
        <v>258</v>
      </c>
      <c r="TCG426" s="84" t="s">
        <v>258</v>
      </c>
      <c r="TCH426" s="84" t="s">
        <v>258</v>
      </c>
      <c r="TCI426" s="84" t="s">
        <v>258</v>
      </c>
      <c r="TCJ426" s="84" t="s">
        <v>258</v>
      </c>
      <c r="TCK426" s="84" t="s">
        <v>258</v>
      </c>
      <c r="TCL426" s="84" t="s">
        <v>258</v>
      </c>
      <c r="TCM426" s="84" t="s">
        <v>258</v>
      </c>
      <c r="TCN426" s="84" t="s">
        <v>258</v>
      </c>
      <c r="TCO426" s="84" t="s">
        <v>258</v>
      </c>
      <c r="TCP426" s="84" t="s">
        <v>258</v>
      </c>
      <c r="TCQ426" s="84" t="s">
        <v>258</v>
      </c>
      <c r="TCR426" s="84" t="s">
        <v>258</v>
      </c>
      <c r="TCS426" s="84" t="s">
        <v>258</v>
      </c>
      <c r="TCT426" s="84" t="s">
        <v>258</v>
      </c>
      <c r="TCU426" s="84" t="s">
        <v>258</v>
      </c>
      <c r="TCV426" s="84" t="s">
        <v>258</v>
      </c>
      <c r="TCW426" s="84" t="s">
        <v>258</v>
      </c>
      <c r="TCX426" s="84" t="s">
        <v>258</v>
      </c>
      <c r="TCY426" s="84" t="s">
        <v>258</v>
      </c>
      <c r="TCZ426" s="84" t="s">
        <v>258</v>
      </c>
      <c r="TDA426" s="84" t="s">
        <v>258</v>
      </c>
      <c r="TDB426" s="84" t="s">
        <v>258</v>
      </c>
      <c r="TDC426" s="84" t="s">
        <v>258</v>
      </c>
      <c r="TDD426" s="84" t="s">
        <v>258</v>
      </c>
      <c r="TDE426" s="84" t="s">
        <v>258</v>
      </c>
      <c r="TDF426" s="84" t="s">
        <v>258</v>
      </c>
      <c r="TDG426" s="84" t="s">
        <v>258</v>
      </c>
      <c r="TDH426" s="84" t="s">
        <v>258</v>
      </c>
      <c r="TDI426" s="84" t="s">
        <v>258</v>
      </c>
      <c r="TDJ426" s="84" t="s">
        <v>258</v>
      </c>
      <c r="TDK426" s="84" t="s">
        <v>258</v>
      </c>
      <c r="TDL426" s="84" t="s">
        <v>258</v>
      </c>
      <c r="TDM426" s="84" t="s">
        <v>258</v>
      </c>
      <c r="TDN426" s="84" t="s">
        <v>258</v>
      </c>
      <c r="TDO426" s="84" t="s">
        <v>258</v>
      </c>
      <c r="TDP426" s="84" t="s">
        <v>258</v>
      </c>
      <c r="TDQ426" s="84" t="s">
        <v>258</v>
      </c>
      <c r="TDR426" s="84" t="s">
        <v>258</v>
      </c>
      <c r="TDS426" s="84" t="s">
        <v>258</v>
      </c>
      <c r="TDT426" s="84" t="s">
        <v>258</v>
      </c>
      <c r="TDU426" s="84" t="s">
        <v>258</v>
      </c>
      <c r="TDV426" s="84" t="s">
        <v>258</v>
      </c>
      <c r="TDW426" s="84" t="s">
        <v>258</v>
      </c>
      <c r="TDX426" s="84" t="s">
        <v>258</v>
      </c>
      <c r="TDY426" s="84" t="s">
        <v>258</v>
      </c>
      <c r="TDZ426" s="84" t="s">
        <v>258</v>
      </c>
      <c r="TEA426" s="84" t="s">
        <v>258</v>
      </c>
      <c r="TEB426" s="84" t="s">
        <v>258</v>
      </c>
      <c r="TEC426" s="84" t="s">
        <v>258</v>
      </c>
      <c r="TED426" s="84" t="s">
        <v>258</v>
      </c>
      <c r="TEE426" s="84" t="s">
        <v>258</v>
      </c>
      <c r="TEF426" s="84" t="s">
        <v>258</v>
      </c>
      <c r="TEG426" s="84" t="s">
        <v>258</v>
      </c>
      <c r="TEH426" s="84" t="s">
        <v>258</v>
      </c>
      <c r="TEI426" s="84" t="s">
        <v>258</v>
      </c>
      <c r="TEJ426" s="84" t="s">
        <v>258</v>
      </c>
      <c r="TEK426" s="84" t="s">
        <v>258</v>
      </c>
      <c r="TEL426" s="84" t="s">
        <v>258</v>
      </c>
      <c r="TEM426" s="84" t="s">
        <v>258</v>
      </c>
      <c r="TEN426" s="84" t="s">
        <v>258</v>
      </c>
      <c r="TEO426" s="84" t="s">
        <v>258</v>
      </c>
      <c r="TEP426" s="84" t="s">
        <v>258</v>
      </c>
      <c r="TEQ426" s="84" t="s">
        <v>258</v>
      </c>
      <c r="TER426" s="84" t="s">
        <v>258</v>
      </c>
      <c r="TES426" s="84" t="s">
        <v>258</v>
      </c>
      <c r="TET426" s="84" t="s">
        <v>258</v>
      </c>
      <c r="TEU426" s="84" t="s">
        <v>258</v>
      </c>
      <c r="TEV426" s="84" t="s">
        <v>258</v>
      </c>
      <c r="TEW426" s="84" t="s">
        <v>258</v>
      </c>
      <c r="TEX426" s="84" t="s">
        <v>258</v>
      </c>
      <c r="TEY426" s="84" t="s">
        <v>258</v>
      </c>
      <c r="TEZ426" s="84" t="s">
        <v>258</v>
      </c>
      <c r="TFA426" s="84" t="s">
        <v>258</v>
      </c>
      <c r="TFB426" s="84" t="s">
        <v>258</v>
      </c>
      <c r="TFC426" s="84" t="s">
        <v>258</v>
      </c>
      <c r="TFD426" s="84" t="s">
        <v>258</v>
      </c>
      <c r="TFE426" s="84" t="s">
        <v>258</v>
      </c>
      <c r="TFF426" s="84" t="s">
        <v>258</v>
      </c>
      <c r="TFG426" s="84" t="s">
        <v>258</v>
      </c>
      <c r="TFH426" s="84" t="s">
        <v>258</v>
      </c>
      <c r="TFI426" s="84" t="s">
        <v>258</v>
      </c>
      <c r="TFJ426" s="84" t="s">
        <v>258</v>
      </c>
      <c r="TFK426" s="84" t="s">
        <v>258</v>
      </c>
      <c r="TFL426" s="84" t="s">
        <v>258</v>
      </c>
      <c r="TFM426" s="84" t="s">
        <v>258</v>
      </c>
      <c r="TFN426" s="84" t="s">
        <v>258</v>
      </c>
      <c r="TFO426" s="84" t="s">
        <v>258</v>
      </c>
      <c r="TFP426" s="84" t="s">
        <v>258</v>
      </c>
      <c r="TFQ426" s="84" t="s">
        <v>258</v>
      </c>
      <c r="TFR426" s="84" t="s">
        <v>258</v>
      </c>
      <c r="TFS426" s="84" t="s">
        <v>258</v>
      </c>
      <c r="TFT426" s="84" t="s">
        <v>258</v>
      </c>
      <c r="TFU426" s="84" t="s">
        <v>258</v>
      </c>
      <c r="TFV426" s="84" t="s">
        <v>258</v>
      </c>
      <c r="TFW426" s="84" t="s">
        <v>258</v>
      </c>
      <c r="TFX426" s="84" t="s">
        <v>258</v>
      </c>
      <c r="TFY426" s="84" t="s">
        <v>258</v>
      </c>
      <c r="TFZ426" s="84" t="s">
        <v>258</v>
      </c>
      <c r="TGA426" s="84" t="s">
        <v>258</v>
      </c>
      <c r="TGB426" s="84" t="s">
        <v>258</v>
      </c>
      <c r="TGC426" s="84" t="s">
        <v>258</v>
      </c>
      <c r="TGD426" s="84" t="s">
        <v>258</v>
      </c>
      <c r="TGE426" s="84" t="s">
        <v>258</v>
      </c>
      <c r="TGF426" s="84" t="s">
        <v>258</v>
      </c>
      <c r="TGG426" s="84" t="s">
        <v>258</v>
      </c>
      <c r="TGH426" s="84" t="s">
        <v>258</v>
      </c>
      <c r="TGI426" s="84" t="s">
        <v>258</v>
      </c>
      <c r="TGJ426" s="84" t="s">
        <v>258</v>
      </c>
      <c r="TGK426" s="84" t="s">
        <v>258</v>
      </c>
      <c r="TGL426" s="84" t="s">
        <v>258</v>
      </c>
      <c r="TGM426" s="84" t="s">
        <v>258</v>
      </c>
      <c r="TGN426" s="84" t="s">
        <v>258</v>
      </c>
      <c r="TGO426" s="84" t="s">
        <v>258</v>
      </c>
      <c r="TGP426" s="84" t="s">
        <v>258</v>
      </c>
      <c r="TGQ426" s="84" t="s">
        <v>258</v>
      </c>
      <c r="TGR426" s="84" t="s">
        <v>258</v>
      </c>
      <c r="TGS426" s="84" t="s">
        <v>258</v>
      </c>
      <c r="TGT426" s="84" t="s">
        <v>258</v>
      </c>
      <c r="TGU426" s="84" t="s">
        <v>258</v>
      </c>
      <c r="TGV426" s="84" t="s">
        <v>258</v>
      </c>
      <c r="TGW426" s="84" t="s">
        <v>258</v>
      </c>
      <c r="TGX426" s="84" t="s">
        <v>258</v>
      </c>
      <c r="TGY426" s="84" t="s">
        <v>258</v>
      </c>
      <c r="TGZ426" s="84" t="s">
        <v>258</v>
      </c>
      <c r="THA426" s="84" t="s">
        <v>258</v>
      </c>
      <c r="THB426" s="84" t="s">
        <v>258</v>
      </c>
      <c r="THC426" s="84" t="s">
        <v>258</v>
      </c>
      <c r="THD426" s="84" t="s">
        <v>258</v>
      </c>
      <c r="THE426" s="84" t="s">
        <v>258</v>
      </c>
      <c r="THF426" s="84" t="s">
        <v>258</v>
      </c>
      <c r="THG426" s="84" t="s">
        <v>258</v>
      </c>
      <c r="THH426" s="84" t="s">
        <v>258</v>
      </c>
      <c r="THI426" s="84" t="s">
        <v>258</v>
      </c>
      <c r="THJ426" s="84" t="s">
        <v>258</v>
      </c>
      <c r="THK426" s="84" t="s">
        <v>258</v>
      </c>
      <c r="THL426" s="84" t="s">
        <v>258</v>
      </c>
      <c r="THM426" s="84" t="s">
        <v>258</v>
      </c>
      <c r="THN426" s="84" t="s">
        <v>258</v>
      </c>
      <c r="THO426" s="84" t="s">
        <v>258</v>
      </c>
      <c r="THP426" s="84" t="s">
        <v>258</v>
      </c>
      <c r="THQ426" s="84" t="s">
        <v>258</v>
      </c>
      <c r="THR426" s="84" t="s">
        <v>258</v>
      </c>
      <c r="THS426" s="84" t="s">
        <v>258</v>
      </c>
      <c r="THT426" s="84" t="s">
        <v>258</v>
      </c>
      <c r="THU426" s="84" t="s">
        <v>258</v>
      </c>
      <c r="THV426" s="84" t="s">
        <v>258</v>
      </c>
      <c r="THW426" s="84" t="s">
        <v>258</v>
      </c>
      <c r="THX426" s="84" t="s">
        <v>258</v>
      </c>
      <c r="THY426" s="84" t="s">
        <v>258</v>
      </c>
      <c r="THZ426" s="84" t="s">
        <v>258</v>
      </c>
      <c r="TIA426" s="84" t="s">
        <v>258</v>
      </c>
      <c r="TIB426" s="84" t="s">
        <v>258</v>
      </c>
      <c r="TIC426" s="84" t="s">
        <v>258</v>
      </c>
      <c r="TID426" s="84" t="s">
        <v>258</v>
      </c>
      <c r="TIE426" s="84" t="s">
        <v>258</v>
      </c>
      <c r="TIF426" s="84" t="s">
        <v>258</v>
      </c>
      <c r="TIG426" s="84" t="s">
        <v>258</v>
      </c>
      <c r="TIH426" s="84" t="s">
        <v>258</v>
      </c>
      <c r="TII426" s="84" t="s">
        <v>258</v>
      </c>
      <c r="TIJ426" s="84" t="s">
        <v>258</v>
      </c>
      <c r="TIK426" s="84" t="s">
        <v>258</v>
      </c>
      <c r="TIL426" s="84" t="s">
        <v>258</v>
      </c>
      <c r="TIM426" s="84" t="s">
        <v>258</v>
      </c>
      <c r="TIN426" s="84" t="s">
        <v>258</v>
      </c>
      <c r="TIO426" s="84" t="s">
        <v>258</v>
      </c>
      <c r="TIP426" s="84" t="s">
        <v>258</v>
      </c>
      <c r="TIQ426" s="84" t="s">
        <v>258</v>
      </c>
      <c r="TIR426" s="84" t="s">
        <v>258</v>
      </c>
      <c r="TIS426" s="84" t="s">
        <v>258</v>
      </c>
      <c r="TIT426" s="84" t="s">
        <v>258</v>
      </c>
      <c r="TIU426" s="84" t="s">
        <v>258</v>
      </c>
      <c r="TIV426" s="84" t="s">
        <v>258</v>
      </c>
      <c r="TIW426" s="84" t="s">
        <v>258</v>
      </c>
      <c r="TIX426" s="84" t="s">
        <v>258</v>
      </c>
      <c r="TIY426" s="84" t="s">
        <v>258</v>
      </c>
      <c r="TIZ426" s="84" t="s">
        <v>258</v>
      </c>
      <c r="TJA426" s="84" t="s">
        <v>258</v>
      </c>
      <c r="TJB426" s="84" t="s">
        <v>258</v>
      </c>
      <c r="TJC426" s="84" t="s">
        <v>258</v>
      </c>
      <c r="TJD426" s="84" t="s">
        <v>258</v>
      </c>
      <c r="TJE426" s="84" t="s">
        <v>258</v>
      </c>
      <c r="TJF426" s="84" t="s">
        <v>258</v>
      </c>
      <c r="TJG426" s="84" t="s">
        <v>258</v>
      </c>
      <c r="TJH426" s="84" t="s">
        <v>258</v>
      </c>
      <c r="TJI426" s="84" t="s">
        <v>258</v>
      </c>
      <c r="TJJ426" s="84" t="s">
        <v>258</v>
      </c>
      <c r="TJK426" s="84" t="s">
        <v>258</v>
      </c>
      <c r="TJL426" s="84" t="s">
        <v>258</v>
      </c>
      <c r="TJM426" s="84" t="s">
        <v>258</v>
      </c>
      <c r="TJN426" s="84" t="s">
        <v>258</v>
      </c>
      <c r="TJO426" s="84" t="s">
        <v>258</v>
      </c>
      <c r="TJP426" s="84" t="s">
        <v>258</v>
      </c>
      <c r="TJQ426" s="84" t="s">
        <v>258</v>
      </c>
      <c r="TJR426" s="84" t="s">
        <v>258</v>
      </c>
      <c r="TJS426" s="84" t="s">
        <v>258</v>
      </c>
      <c r="TJT426" s="84" t="s">
        <v>258</v>
      </c>
      <c r="TJU426" s="84" t="s">
        <v>258</v>
      </c>
      <c r="TJV426" s="84" t="s">
        <v>258</v>
      </c>
      <c r="TJW426" s="84" t="s">
        <v>258</v>
      </c>
      <c r="TJX426" s="84" t="s">
        <v>258</v>
      </c>
      <c r="TJY426" s="84" t="s">
        <v>258</v>
      </c>
      <c r="TJZ426" s="84" t="s">
        <v>258</v>
      </c>
      <c r="TKA426" s="84" t="s">
        <v>258</v>
      </c>
      <c r="TKB426" s="84" t="s">
        <v>258</v>
      </c>
      <c r="TKC426" s="84" t="s">
        <v>258</v>
      </c>
      <c r="TKD426" s="84" t="s">
        <v>258</v>
      </c>
      <c r="TKE426" s="84" t="s">
        <v>258</v>
      </c>
      <c r="TKF426" s="84" t="s">
        <v>258</v>
      </c>
      <c r="TKG426" s="84" t="s">
        <v>258</v>
      </c>
      <c r="TKH426" s="84" t="s">
        <v>258</v>
      </c>
      <c r="TKI426" s="84" t="s">
        <v>258</v>
      </c>
      <c r="TKJ426" s="84" t="s">
        <v>258</v>
      </c>
      <c r="TKK426" s="84" t="s">
        <v>258</v>
      </c>
      <c r="TKL426" s="84" t="s">
        <v>258</v>
      </c>
      <c r="TKM426" s="84" t="s">
        <v>258</v>
      </c>
      <c r="TKN426" s="84" t="s">
        <v>258</v>
      </c>
      <c r="TKO426" s="84" t="s">
        <v>258</v>
      </c>
      <c r="TKP426" s="84" t="s">
        <v>258</v>
      </c>
      <c r="TKQ426" s="84" t="s">
        <v>258</v>
      </c>
      <c r="TKR426" s="84" t="s">
        <v>258</v>
      </c>
      <c r="TKS426" s="84" t="s">
        <v>258</v>
      </c>
      <c r="TKT426" s="84" t="s">
        <v>258</v>
      </c>
      <c r="TKU426" s="84" t="s">
        <v>258</v>
      </c>
      <c r="TKV426" s="84" t="s">
        <v>258</v>
      </c>
      <c r="TKW426" s="84" t="s">
        <v>258</v>
      </c>
      <c r="TKX426" s="84" t="s">
        <v>258</v>
      </c>
      <c r="TKY426" s="84" t="s">
        <v>258</v>
      </c>
      <c r="TKZ426" s="84" t="s">
        <v>258</v>
      </c>
      <c r="TLA426" s="84" t="s">
        <v>258</v>
      </c>
      <c r="TLB426" s="84" t="s">
        <v>258</v>
      </c>
      <c r="TLC426" s="84" t="s">
        <v>258</v>
      </c>
      <c r="TLD426" s="84" t="s">
        <v>258</v>
      </c>
      <c r="TLE426" s="84" t="s">
        <v>258</v>
      </c>
      <c r="TLF426" s="84" t="s">
        <v>258</v>
      </c>
      <c r="TLG426" s="84" t="s">
        <v>258</v>
      </c>
      <c r="TLH426" s="84" t="s">
        <v>258</v>
      </c>
      <c r="TLI426" s="84" t="s">
        <v>258</v>
      </c>
      <c r="TLJ426" s="84" t="s">
        <v>258</v>
      </c>
      <c r="TLK426" s="84" t="s">
        <v>258</v>
      </c>
      <c r="TLL426" s="84" t="s">
        <v>258</v>
      </c>
      <c r="TLM426" s="84" t="s">
        <v>258</v>
      </c>
      <c r="TLN426" s="84" t="s">
        <v>258</v>
      </c>
      <c r="TLO426" s="84" t="s">
        <v>258</v>
      </c>
      <c r="TLP426" s="84" t="s">
        <v>258</v>
      </c>
      <c r="TLQ426" s="84" t="s">
        <v>258</v>
      </c>
      <c r="TLR426" s="84" t="s">
        <v>258</v>
      </c>
      <c r="TLS426" s="84" t="s">
        <v>258</v>
      </c>
      <c r="TLT426" s="84" t="s">
        <v>258</v>
      </c>
      <c r="TLU426" s="84" t="s">
        <v>258</v>
      </c>
      <c r="TLV426" s="84" t="s">
        <v>258</v>
      </c>
      <c r="TLW426" s="84" t="s">
        <v>258</v>
      </c>
      <c r="TLX426" s="84" t="s">
        <v>258</v>
      </c>
      <c r="TLY426" s="84" t="s">
        <v>258</v>
      </c>
      <c r="TLZ426" s="84" t="s">
        <v>258</v>
      </c>
      <c r="TMA426" s="84" t="s">
        <v>258</v>
      </c>
      <c r="TMB426" s="84" t="s">
        <v>258</v>
      </c>
      <c r="TMC426" s="84" t="s">
        <v>258</v>
      </c>
      <c r="TMD426" s="84" t="s">
        <v>258</v>
      </c>
      <c r="TME426" s="84" t="s">
        <v>258</v>
      </c>
      <c r="TMF426" s="84" t="s">
        <v>258</v>
      </c>
      <c r="TMG426" s="84" t="s">
        <v>258</v>
      </c>
      <c r="TMH426" s="84" t="s">
        <v>258</v>
      </c>
      <c r="TMI426" s="84" t="s">
        <v>258</v>
      </c>
      <c r="TMJ426" s="84" t="s">
        <v>258</v>
      </c>
      <c r="TMK426" s="84" t="s">
        <v>258</v>
      </c>
      <c r="TML426" s="84" t="s">
        <v>258</v>
      </c>
      <c r="TMM426" s="84" t="s">
        <v>258</v>
      </c>
      <c r="TMN426" s="84" t="s">
        <v>258</v>
      </c>
      <c r="TMO426" s="84" t="s">
        <v>258</v>
      </c>
      <c r="TMP426" s="84" t="s">
        <v>258</v>
      </c>
      <c r="TMQ426" s="84" t="s">
        <v>258</v>
      </c>
      <c r="TMR426" s="84" t="s">
        <v>258</v>
      </c>
      <c r="TMS426" s="84" t="s">
        <v>258</v>
      </c>
      <c r="TMT426" s="84" t="s">
        <v>258</v>
      </c>
      <c r="TMU426" s="84" t="s">
        <v>258</v>
      </c>
      <c r="TMV426" s="84" t="s">
        <v>258</v>
      </c>
      <c r="TMW426" s="84" t="s">
        <v>258</v>
      </c>
      <c r="TMX426" s="84" t="s">
        <v>258</v>
      </c>
      <c r="TMY426" s="84" t="s">
        <v>258</v>
      </c>
      <c r="TMZ426" s="84" t="s">
        <v>258</v>
      </c>
      <c r="TNA426" s="84" t="s">
        <v>258</v>
      </c>
      <c r="TNB426" s="84" t="s">
        <v>258</v>
      </c>
      <c r="TNC426" s="84" t="s">
        <v>258</v>
      </c>
      <c r="TND426" s="84" t="s">
        <v>258</v>
      </c>
      <c r="TNE426" s="84" t="s">
        <v>258</v>
      </c>
      <c r="TNF426" s="84" t="s">
        <v>258</v>
      </c>
      <c r="TNG426" s="84" t="s">
        <v>258</v>
      </c>
      <c r="TNH426" s="84" t="s">
        <v>258</v>
      </c>
      <c r="TNI426" s="84" t="s">
        <v>258</v>
      </c>
      <c r="TNJ426" s="84" t="s">
        <v>258</v>
      </c>
      <c r="TNK426" s="84" t="s">
        <v>258</v>
      </c>
      <c r="TNL426" s="84" t="s">
        <v>258</v>
      </c>
      <c r="TNM426" s="84" t="s">
        <v>258</v>
      </c>
      <c r="TNN426" s="84" t="s">
        <v>258</v>
      </c>
      <c r="TNO426" s="84" t="s">
        <v>258</v>
      </c>
      <c r="TNP426" s="84" t="s">
        <v>258</v>
      </c>
      <c r="TNQ426" s="84" t="s">
        <v>258</v>
      </c>
      <c r="TNR426" s="84" t="s">
        <v>258</v>
      </c>
      <c r="TNS426" s="84" t="s">
        <v>258</v>
      </c>
      <c r="TNT426" s="84" t="s">
        <v>258</v>
      </c>
      <c r="TNU426" s="84" t="s">
        <v>258</v>
      </c>
      <c r="TNV426" s="84" t="s">
        <v>258</v>
      </c>
      <c r="TNW426" s="84" t="s">
        <v>258</v>
      </c>
      <c r="TNX426" s="84" t="s">
        <v>258</v>
      </c>
      <c r="TNY426" s="84" t="s">
        <v>258</v>
      </c>
      <c r="TNZ426" s="84" t="s">
        <v>258</v>
      </c>
      <c r="TOA426" s="84" t="s">
        <v>258</v>
      </c>
      <c r="TOB426" s="84" t="s">
        <v>258</v>
      </c>
      <c r="TOC426" s="84" t="s">
        <v>258</v>
      </c>
      <c r="TOD426" s="84" t="s">
        <v>258</v>
      </c>
      <c r="TOE426" s="84" t="s">
        <v>258</v>
      </c>
      <c r="TOF426" s="84" t="s">
        <v>258</v>
      </c>
      <c r="TOG426" s="84" t="s">
        <v>258</v>
      </c>
      <c r="TOH426" s="84" t="s">
        <v>258</v>
      </c>
      <c r="TOI426" s="84" t="s">
        <v>258</v>
      </c>
      <c r="TOJ426" s="84" t="s">
        <v>258</v>
      </c>
      <c r="TOK426" s="84" t="s">
        <v>258</v>
      </c>
      <c r="TOL426" s="84" t="s">
        <v>258</v>
      </c>
      <c r="TOM426" s="84" t="s">
        <v>258</v>
      </c>
      <c r="TON426" s="84" t="s">
        <v>258</v>
      </c>
      <c r="TOO426" s="84" t="s">
        <v>258</v>
      </c>
      <c r="TOP426" s="84" t="s">
        <v>258</v>
      </c>
      <c r="TOQ426" s="84" t="s">
        <v>258</v>
      </c>
      <c r="TOR426" s="84" t="s">
        <v>258</v>
      </c>
      <c r="TOS426" s="84" t="s">
        <v>258</v>
      </c>
      <c r="TOT426" s="84" t="s">
        <v>258</v>
      </c>
      <c r="TOU426" s="84" t="s">
        <v>258</v>
      </c>
      <c r="TOV426" s="84" t="s">
        <v>258</v>
      </c>
      <c r="TOW426" s="84" t="s">
        <v>258</v>
      </c>
      <c r="TOX426" s="84" t="s">
        <v>258</v>
      </c>
      <c r="TOY426" s="84" t="s">
        <v>258</v>
      </c>
      <c r="TOZ426" s="84" t="s">
        <v>258</v>
      </c>
      <c r="TPA426" s="84" t="s">
        <v>258</v>
      </c>
      <c r="TPB426" s="84" t="s">
        <v>258</v>
      </c>
      <c r="TPC426" s="84" t="s">
        <v>258</v>
      </c>
      <c r="TPD426" s="84" t="s">
        <v>258</v>
      </c>
      <c r="TPE426" s="84" t="s">
        <v>258</v>
      </c>
      <c r="TPF426" s="84" t="s">
        <v>258</v>
      </c>
      <c r="TPG426" s="84" t="s">
        <v>258</v>
      </c>
      <c r="TPH426" s="84" t="s">
        <v>258</v>
      </c>
      <c r="TPI426" s="84" t="s">
        <v>258</v>
      </c>
      <c r="TPJ426" s="84" t="s">
        <v>258</v>
      </c>
      <c r="TPK426" s="84" t="s">
        <v>258</v>
      </c>
      <c r="TPL426" s="84" t="s">
        <v>258</v>
      </c>
      <c r="TPM426" s="84" t="s">
        <v>258</v>
      </c>
      <c r="TPN426" s="84" t="s">
        <v>258</v>
      </c>
      <c r="TPO426" s="84" t="s">
        <v>258</v>
      </c>
      <c r="TPP426" s="84" t="s">
        <v>258</v>
      </c>
      <c r="TPQ426" s="84" t="s">
        <v>258</v>
      </c>
      <c r="TPR426" s="84" t="s">
        <v>258</v>
      </c>
      <c r="TPS426" s="84" t="s">
        <v>258</v>
      </c>
      <c r="TPT426" s="84" t="s">
        <v>258</v>
      </c>
      <c r="TPU426" s="84" t="s">
        <v>258</v>
      </c>
      <c r="TPV426" s="84" t="s">
        <v>258</v>
      </c>
      <c r="TPW426" s="84" t="s">
        <v>258</v>
      </c>
      <c r="TPX426" s="84" t="s">
        <v>258</v>
      </c>
      <c r="TPY426" s="84" t="s">
        <v>258</v>
      </c>
      <c r="TPZ426" s="84" t="s">
        <v>258</v>
      </c>
      <c r="TQA426" s="84" t="s">
        <v>258</v>
      </c>
      <c r="TQB426" s="84" t="s">
        <v>258</v>
      </c>
      <c r="TQC426" s="84" t="s">
        <v>258</v>
      </c>
      <c r="TQD426" s="84" t="s">
        <v>258</v>
      </c>
      <c r="TQE426" s="84" t="s">
        <v>258</v>
      </c>
      <c r="TQF426" s="84" t="s">
        <v>258</v>
      </c>
      <c r="TQG426" s="84" t="s">
        <v>258</v>
      </c>
      <c r="TQH426" s="84" t="s">
        <v>258</v>
      </c>
      <c r="TQI426" s="84" t="s">
        <v>258</v>
      </c>
      <c r="TQJ426" s="84" t="s">
        <v>258</v>
      </c>
      <c r="TQK426" s="84" t="s">
        <v>258</v>
      </c>
      <c r="TQL426" s="84" t="s">
        <v>258</v>
      </c>
      <c r="TQM426" s="84" t="s">
        <v>258</v>
      </c>
      <c r="TQN426" s="84" t="s">
        <v>258</v>
      </c>
      <c r="TQO426" s="84" t="s">
        <v>258</v>
      </c>
      <c r="TQP426" s="84" t="s">
        <v>258</v>
      </c>
      <c r="TQQ426" s="84" t="s">
        <v>258</v>
      </c>
      <c r="TQR426" s="84" t="s">
        <v>258</v>
      </c>
      <c r="TQS426" s="84" t="s">
        <v>258</v>
      </c>
      <c r="TQT426" s="84" t="s">
        <v>258</v>
      </c>
      <c r="TQU426" s="84" t="s">
        <v>258</v>
      </c>
      <c r="TQV426" s="84" t="s">
        <v>258</v>
      </c>
      <c r="TQW426" s="84" t="s">
        <v>258</v>
      </c>
      <c r="TQX426" s="84" t="s">
        <v>258</v>
      </c>
      <c r="TQY426" s="84" t="s">
        <v>258</v>
      </c>
      <c r="TQZ426" s="84" t="s">
        <v>258</v>
      </c>
      <c r="TRA426" s="84" t="s">
        <v>258</v>
      </c>
      <c r="TRB426" s="84" t="s">
        <v>258</v>
      </c>
      <c r="TRC426" s="84" t="s">
        <v>258</v>
      </c>
      <c r="TRD426" s="84" t="s">
        <v>258</v>
      </c>
      <c r="TRE426" s="84" t="s">
        <v>258</v>
      </c>
      <c r="TRF426" s="84" t="s">
        <v>258</v>
      </c>
      <c r="TRG426" s="84" t="s">
        <v>258</v>
      </c>
      <c r="TRH426" s="84" t="s">
        <v>258</v>
      </c>
      <c r="TRI426" s="84" t="s">
        <v>258</v>
      </c>
      <c r="TRJ426" s="84" t="s">
        <v>258</v>
      </c>
      <c r="TRK426" s="84" t="s">
        <v>258</v>
      </c>
      <c r="TRL426" s="84" t="s">
        <v>258</v>
      </c>
      <c r="TRM426" s="84" t="s">
        <v>258</v>
      </c>
      <c r="TRN426" s="84" t="s">
        <v>258</v>
      </c>
      <c r="TRO426" s="84" t="s">
        <v>258</v>
      </c>
      <c r="TRP426" s="84" t="s">
        <v>258</v>
      </c>
      <c r="TRQ426" s="84" t="s">
        <v>258</v>
      </c>
      <c r="TRR426" s="84" t="s">
        <v>258</v>
      </c>
      <c r="TRS426" s="84" t="s">
        <v>258</v>
      </c>
      <c r="TRT426" s="84" t="s">
        <v>258</v>
      </c>
      <c r="TRU426" s="84" t="s">
        <v>258</v>
      </c>
      <c r="TRV426" s="84" t="s">
        <v>258</v>
      </c>
      <c r="TRW426" s="84" t="s">
        <v>258</v>
      </c>
      <c r="TRX426" s="84" t="s">
        <v>258</v>
      </c>
      <c r="TRY426" s="84" t="s">
        <v>258</v>
      </c>
      <c r="TRZ426" s="84" t="s">
        <v>258</v>
      </c>
      <c r="TSA426" s="84" t="s">
        <v>258</v>
      </c>
      <c r="TSB426" s="84" t="s">
        <v>258</v>
      </c>
      <c r="TSC426" s="84" t="s">
        <v>258</v>
      </c>
      <c r="TSD426" s="84" t="s">
        <v>258</v>
      </c>
      <c r="TSE426" s="84" t="s">
        <v>258</v>
      </c>
      <c r="TSF426" s="84" t="s">
        <v>258</v>
      </c>
      <c r="TSG426" s="84" t="s">
        <v>258</v>
      </c>
      <c r="TSH426" s="84" t="s">
        <v>258</v>
      </c>
      <c r="TSI426" s="84" t="s">
        <v>258</v>
      </c>
      <c r="TSJ426" s="84" t="s">
        <v>258</v>
      </c>
      <c r="TSK426" s="84" t="s">
        <v>258</v>
      </c>
      <c r="TSL426" s="84" t="s">
        <v>258</v>
      </c>
      <c r="TSM426" s="84" t="s">
        <v>258</v>
      </c>
      <c r="TSN426" s="84" t="s">
        <v>258</v>
      </c>
      <c r="TSO426" s="84" t="s">
        <v>258</v>
      </c>
      <c r="TSP426" s="84" t="s">
        <v>258</v>
      </c>
      <c r="TSQ426" s="84" t="s">
        <v>258</v>
      </c>
      <c r="TSR426" s="84" t="s">
        <v>258</v>
      </c>
      <c r="TSS426" s="84" t="s">
        <v>258</v>
      </c>
      <c r="TST426" s="84" t="s">
        <v>258</v>
      </c>
      <c r="TSU426" s="84" t="s">
        <v>258</v>
      </c>
      <c r="TSV426" s="84" t="s">
        <v>258</v>
      </c>
      <c r="TSW426" s="84" t="s">
        <v>258</v>
      </c>
      <c r="TSX426" s="84" t="s">
        <v>258</v>
      </c>
      <c r="TSY426" s="84" t="s">
        <v>258</v>
      </c>
      <c r="TSZ426" s="84" t="s">
        <v>258</v>
      </c>
      <c r="TTA426" s="84" t="s">
        <v>258</v>
      </c>
      <c r="TTB426" s="84" t="s">
        <v>258</v>
      </c>
      <c r="TTC426" s="84" t="s">
        <v>258</v>
      </c>
      <c r="TTD426" s="84" t="s">
        <v>258</v>
      </c>
      <c r="TTE426" s="84" t="s">
        <v>258</v>
      </c>
      <c r="TTF426" s="84" t="s">
        <v>258</v>
      </c>
      <c r="TTG426" s="84" t="s">
        <v>258</v>
      </c>
      <c r="TTH426" s="84" t="s">
        <v>258</v>
      </c>
      <c r="TTI426" s="84" t="s">
        <v>258</v>
      </c>
      <c r="TTJ426" s="84" t="s">
        <v>258</v>
      </c>
      <c r="TTK426" s="84" t="s">
        <v>258</v>
      </c>
      <c r="TTL426" s="84" t="s">
        <v>258</v>
      </c>
      <c r="TTM426" s="84" t="s">
        <v>258</v>
      </c>
      <c r="TTN426" s="84" t="s">
        <v>258</v>
      </c>
      <c r="TTO426" s="84" t="s">
        <v>258</v>
      </c>
      <c r="TTP426" s="84" t="s">
        <v>258</v>
      </c>
      <c r="TTQ426" s="84" t="s">
        <v>258</v>
      </c>
      <c r="TTR426" s="84" t="s">
        <v>258</v>
      </c>
      <c r="TTS426" s="84" t="s">
        <v>258</v>
      </c>
      <c r="TTT426" s="84" t="s">
        <v>258</v>
      </c>
      <c r="TTU426" s="84" t="s">
        <v>258</v>
      </c>
      <c r="TTV426" s="84" t="s">
        <v>258</v>
      </c>
      <c r="TTW426" s="84" t="s">
        <v>258</v>
      </c>
      <c r="TTX426" s="84" t="s">
        <v>258</v>
      </c>
      <c r="TTY426" s="84" t="s">
        <v>258</v>
      </c>
      <c r="TTZ426" s="84" t="s">
        <v>258</v>
      </c>
      <c r="TUA426" s="84" t="s">
        <v>258</v>
      </c>
      <c r="TUB426" s="84" t="s">
        <v>258</v>
      </c>
      <c r="TUC426" s="84" t="s">
        <v>258</v>
      </c>
      <c r="TUD426" s="84" t="s">
        <v>258</v>
      </c>
      <c r="TUE426" s="84" t="s">
        <v>258</v>
      </c>
      <c r="TUF426" s="84" t="s">
        <v>258</v>
      </c>
      <c r="TUG426" s="84" t="s">
        <v>258</v>
      </c>
      <c r="TUH426" s="84" t="s">
        <v>258</v>
      </c>
      <c r="TUI426" s="84" t="s">
        <v>258</v>
      </c>
      <c r="TUJ426" s="84" t="s">
        <v>258</v>
      </c>
      <c r="TUK426" s="84" t="s">
        <v>258</v>
      </c>
      <c r="TUL426" s="84" t="s">
        <v>258</v>
      </c>
      <c r="TUM426" s="84" t="s">
        <v>258</v>
      </c>
      <c r="TUN426" s="84" t="s">
        <v>258</v>
      </c>
      <c r="TUO426" s="84" t="s">
        <v>258</v>
      </c>
      <c r="TUP426" s="84" t="s">
        <v>258</v>
      </c>
      <c r="TUQ426" s="84" t="s">
        <v>258</v>
      </c>
      <c r="TUR426" s="84" t="s">
        <v>258</v>
      </c>
      <c r="TUS426" s="84" t="s">
        <v>258</v>
      </c>
      <c r="TUT426" s="84" t="s">
        <v>258</v>
      </c>
      <c r="TUU426" s="84" t="s">
        <v>258</v>
      </c>
      <c r="TUV426" s="84" t="s">
        <v>258</v>
      </c>
      <c r="TUW426" s="84" t="s">
        <v>258</v>
      </c>
      <c r="TUX426" s="84" t="s">
        <v>258</v>
      </c>
      <c r="TUY426" s="84" t="s">
        <v>258</v>
      </c>
      <c r="TUZ426" s="84" t="s">
        <v>258</v>
      </c>
      <c r="TVA426" s="84" t="s">
        <v>258</v>
      </c>
      <c r="TVB426" s="84" t="s">
        <v>258</v>
      </c>
      <c r="TVC426" s="84" t="s">
        <v>258</v>
      </c>
      <c r="TVD426" s="84" t="s">
        <v>258</v>
      </c>
      <c r="TVE426" s="84" t="s">
        <v>258</v>
      </c>
      <c r="TVF426" s="84" t="s">
        <v>258</v>
      </c>
      <c r="TVG426" s="84" t="s">
        <v>258</v>
      </c>
      <c r="TVH426" s="84" t="s">
        <v>258</v>
      </c>
      <c r="TVI426" s="84" t="s">
        <v>258</v>
      </c>
      <c r="TVJ426" s="84" t="s">
        <v>258</v>
      </c>
      <c r="TVK426" s="84" t="s">
        <v>258</v>
      </c>
      <c r="TVL426" s="84" t="s">
        <v>258</v>
      </c>
      <c r="TVM426" s="84" t="s">
        <v>258</v>
      </c>
      <c r="TVN426" s="84" t="s">
        <v>258</v>
      </c>
      <c r="TVO426" s="84" t="s">
        <v>258</v>
      </c>
      <c r="TVP426" s="84" t="s">
        <v>258</v>
      </c>
      <c r="TVQ426" s="84" t="s">
        <v>258</v>
      </c>
      <c r="TVR426" s="84" t="s">
        <v>258</v>
      </c>
      <c r="TVS426" s="84" t="s">
        <v>258</v>
      </c>
      <c r="TVT426" s="84" t="s">
        <v>258</v>
      </c>
      <c r="TVU426" s="84" t="s">
        <v>258</v>
      </c>
      <c r="TVV426" s="84" t="s">
        <v>258</v>
      </c>
      <c r="TVW426" s="84" t="s">
        <v>258</v>
      </c>
      <c r="TVX426" s="84" t="s">
        <v>258</v>
      </c>
      <c r="TVY426" s="84" t="s">
        <v>258</v>
      </c>
      <c r="TVZ426" s="84" t="s">
        <v>258</v>
      </c>
      <c r="TWA426" s="84" t="s">
        <v>258</v>
      </c>
      <c r="TWB426" s="84" t="s">
        <v>258</v>
      </c>
      <c r="TWC426" s="84" t="s">
        <v>258</v>
      </c>
      <c r="TWD426" s="84" t="s">
        <v>258</v>
      </c>
      <c r="TWE426" s="84" t="s">
        <v>258</v>
      </c>
      <c r="TWF426" s="84" t="s">
        <v>258</v>
      </c>
      <c r="TWG426" s="84" t="s">
        <v>258</v>
      </c>
      <c r="TWH426" s="84" t="s">
        <v>258</v>
      </c>
      <c r="TWI426" s="84" t="s">
        <v>258</v>
      </c>
      <c r="TWJ426" s="84" t="s">
        <v>258</v>
      </c>
      <c r="TWK426" s="84" t="s">
        <v>258</v>
      </c>
      <c r="TWL426" s="84" t="s">
        <v>258</v>
      </c>
      <c r="TWM426" s="84" t="s">
        <v>258</v>
      </c>
      <c r="TWN426" s="84" t="s">
        <v>258</v>
      </c>
      <c r="TWO426" s="84" t="s">
        <v>258</v>
      </c>
      <c r="TWP426" s="84" t="s">
        <v>258</v>
      </c>
      <c r="TWQ426" s="84" t="s">
        <v>258</v>
      </c>
      <c r="TWR426" s="84" t="s">
        <v>258</v>
      </c>
      <c r="TWS426" s="84" t="s">
        <v>258</v>
      </c>
      <c r="TWT426" s="84" t="s">
        <v>258</v>
      </c>
      <c r="TWU426" s="84" t="s">
        <v>258</v>
      </c>
      <c r="TWV426" s="84" t="s">
        <v>258</v>
      </c>
      <c r="TWW426" s="84" t="s">
        <v>258</v>
      </c>
      <c r="TWX426" s="84" t="s">
        <v>258</v>
      </c>
      <c r="TWY426" s="84" t="s">
        <v>258</v>
      </c>
      <c r="TWZ426" s="84" t="s">
        <v>258</v>
      </c>
      <c r="TXA426" s="84" t="s">
        <v>258</v>
      </c>
      <c r="TXB426" s="84" t="s">
        <v>258</v>
      </c>
      <c r="TXC426" s="84" t="s">
        <v>258</v>
      </c>
      <c r="TXD426" s="84" t="s">
        <v>258</v>
      </c>
      <c r="TXE426" s="84" t="s">
        <v>258</v>
      </c>
      <c r="TXF426" s="84" t="s">
        <v>258</v>
      </c>
      <c r="TXG426" s="84" t="s">
        <v>258</v>
      </c>
      <c r="TXH426" s="84" t="s">
        <v>258</v>
      </c>
      <c r="TXI426" s="84" t="s">
        <v>258</v>
      </c>
      <c r="TXJ426" s="84" t="s">
        <v>258</v>
      </c>
      <c r="TXK426" s="84" t="s">
        <v>258</v>
      </c>
      <c r="TXL426" s="84" t="s">
        <v>258</v>
      </c>
      <c r="TXM426" s="84" t="s">
        <v>258</v>
      </c>
      <c r="TXN426" s="84" t="s">
        <v>258</v>
      </c>
      <c r="TXO426" s="84" t="s">
        <v>258</v>
      </c>
      <c r="TXP426" s="84" t="s">
        <v>258</v>
      </c>
      <c r="TXQ426" s="84" t="s">
        <v>258</v>
      </c>
      <c r="TXR426" s="84" t="s">
        <v>258</v>
      </c>
      <c r="TXS426" s="84" t="s">
        <v>258</v>
      </c>
      <c r="TXT426" s="84" t="s">
        <v>258</v>
      </c>
      <c r="TXU426" s="84" t="s">
        <v>258</v>
      </c>
      <c r="TXV426" s="84" t="s">
        <v>258</v>
      </c>
      <c r="TXW426" s="84" t="s">
        <v>258</v>
      </c>
      <c r="TXX426" s="84" t="s">
        <v>258</v>
      </c>
      <c r="TXY426" s="84" t="s">
        <v>258</v>
      </c>
      <c r="TXZ426" s="84" t="s">
        <v>258</v>
      </c>
      <c r="TYA426" s="84" t="s">
        <v>258</v>
      </c>
      <c r="TYB426" s="84" t="s">
        <v>258</v>
      </c>
      <c r="TYC426" s="84" t="s">
        <v>258</v>
      </c>
      <c r="TYD426" s="84" t="s">
        <v>258</v>
      </c>
      <c r="TYE426" s="84" t="s">
        <v>258</v>
      </c>
      <c r="TYF426" s="84" t="s">
        <v>258</v>
      </c>
      <c r="TYG426" s="84" t="s">
        <v>258</v>
      </c>
      <c r="TYH426" s="84" t="s">
        <v>258</v>
      </c>
      <c r="TYI426" s="84" t="s">
        <v>258</v>
      </c>
      <c r="TYJ426" s="84" t="s">
        <v>258</v>
      </c>
      <c r="TYK426" s="84" t="s">
        <v>258</v>
      </c>
      <c r="TYL426" s="84" t="s">
        <v>258</v>
      </c>
      <c r="TYM426" s="84" t="s">
        <v>258</v>
      </c>
      <c r="TYN426" s="84" t="s">
        <v>258</v>
      </c>
      <c r="TYO426" s="84" t="s">
        <v>258</v>
      </c>
      <c r="TYP426" s="84" t="s">
        <v>258</v>
      </c>
      <c r="TYQ426" s="84" t="s">
        <v>258</v>
      </c>
      <c r="TYR426" s="84" t="s">
        <v>258</v>
      </c>
      <c r="TYS426" s="84" t="s">
        <v>258</v>
      </c>
      <c r="TYT426" s="84" t="s">
        <v>258</v>
      </c>
      <c r="TYU426" s="84" t="s">
        <v>258</v>
      </c>
      <c r="TYV426" s="84" t="s">
        <v>258</v>
      </c>
      <c r="TYW426" s="84" t="s">
        <v>258</v>
      </c>
      <c r="TYX426" s="84" t="s">
        <v>258</v>
      </c>
      <c r="TYY426" s="84" t="s">
        <v>258</v>
      </c>
      <c r="TYZ426" s="84" t="s">
        <v>258</v>
      </c>
      <c r="TZA426" s="84" t="s">
        <v>258</v>
      </c>
      <c r="TZB426" s="84" t="s">
        <v>258</v>
      </c>
      <c r="TZC426" s="84" t="s">
        <v>258</v>
      </c>
      <c r="TZD426" s="84" t="s">
        <v>258</v>
      </c>
      <c r="TZE426" s="84" t="s">
        <v>258</v>
      </c>
      <c r="TZF426" s="84" t="s">
        <v>258</v>
      </c>
      <c r="TZG426" s="84" t="s">
        <v>258</v>
      </c>
      <c r="TZH426" s="84" t="s">
        <v>258</v>
      </c>
      <c r="TZI426" s="84" t="s">
        <v>258</v>
      </c>
      <c r="TZJ426" s="84" t="s">
        <v>258</v>
      </c>
      <c r="TZK426" s="84" t="s">
        <v>258</v>
      </c>
      <c r="TZL426" s="84" t="s">
        <v>258</v>
      </c>
      <c r="TZM426" s="84" t="s">
        <v>258</v>
      </c>
      <c r="TZN426" s="84" t="s">
        <v>258</v>
      </c>
      <c r="TZO426" s="84" t="s">
        <v>258</v>
      </c>
      <c r="TZP426" s="84" t="s">
        <v>258</v>
      </c>
      <c r="TZQ426" s="84" t="s">
        <v>258</v>
      </c>
      <c r="TZR426" s="84" t="s">
        <v>258</v>
      </c>
      <c r="TZS426" s="84" t="s">
        <v>258</v>
      </c>
      <c r="TZT426" s="84" t="s">
        <v>258</v>
      </c>
      <c r="TZU426" s="84" t="s">
        <v>258</v>
      </c>
      <c r="TZV426" s="84" t="s">
        <v>258</v>
      </c>
      <c r="TZW426" s="84" t="s">
        <v>258</v>
      </c>
      <c r="TZX426" s="84" t="s">
        <v>258</v>
      </c>
      <c r="TZY426" s="84" t="s">
        <v>258</v>
      </c>
      <c r="TZZ426" s="84" t="s">
        <v>258</v>
      </c>
      <c r="UAA426" s="84" t="s">
        <v>258</v>
      </c>
      <c r="UAB426" s="84" t="s">
        <v>258</v>
      </c>
      <c r="UAC426" s="84" t="s">
        <v>258</v>
      </c>
      <c r="UAD426" s="84" t="s">
        <v>258</v>
      </c>
      <c r="UAE426" s="84" t="s">
        <v>258</v>
      </c>
      <c r="UAF426" s="84" t="s">
        <v>258</v>
      </c>
      <c r="UAG426" s="84" t="s">
        <v>258</v>
      </c>
      <c r="UAH426" s="84" t="s">
        <v>258</v>
      </c>
      <c r="UAI426" s="84" t="s">
        <v>258</v>
      </c>
      <c r="UAJ426" s="84" t="s">
        <v>258</v>
      </c>
      <c r="UAK426" s="84" t="s">
        <v>258</v>
      </c>
      <c r="UAL426" s="84" t="s">
        <v>258</v>
      </c>
      <c r="UAM426" s="84" t="s">
        <v>258</v>
      </c>
      <c r="UAN426" s="84" t="s">
        <v>258</v>
      </c>
      <c r="UAO426" s="84" t="s">
        <v>258</v>
      </c>
      <c r="UAP426" s="84" t="s">
        <v>258</v>
      </c>
      <c r="UAQ426" s="84" t="s">
        <v>258</v>
      </c>
      <c r="UAR426" s="84" t="s">
        <v>258</v>
      </c>
      <c r="UAS426" s="84" t="s">
        <v>258</v>
      </c>
      <c r="UAT426" s="84" t="s">
        <v>258</v>
      </c>
      <c r="UAU426" s="84" t="s">
        <v>258</v>
      </c>
      <c r="UAV426" s="84" t="s">
        <v>258</v>
      </c>
      <c r="UAW426" s="84" t="s">
        <v>258</v>
      </c>
      <c r="UAX426" s="84" t="s">
        <v>258</v>
      </c>
      <c r="UAY426" s="84" t="s">
        <v>258</v>
      </c>
      <c r="UAZ426" s="84" t="s">
        <v>258</v>
      </c>
      <c r="UBA426" s="84" t="s">
        <v>258</v>
      </c>
      <c r="UBB426" s="84" t="s">
        <v>258</v>
      </c>
      <c r="UBC426" s="84" t="s">
        <v>258</v>
      </c>
      <c r="UBD426" s="84" t="s">
        <v>258</v>
      </c>
      <c r="UBE426" s="84" t="s">
        <v>258</v>
      </c>
      <c r="UBF426" s="84" t="s">
        <v>258</v>
      </c>
      <c r="UBG426" s="84" t="s">
        <v>258</v>
      </c>
      <c r="UBH426" s="84" t="s">
        <v>258</v>
      </c>
      <c r="UBI426" s="84" t="s">
        <v>258</v>
      </c>
      <c r="UBJ426" s="84" t="s">
        <v>258</v>
      </c>
      <c r="UBK426" s="84" t="s">
        <v>258</v>
      </c>
      <c r="UBL426" s="84" t="s">
        <v>258</v>
      </c>
      <c r="UBM426" s="84" t="s">
        <v>258</v>
      </c>
      <c r="UBN426" s="84" t="s">
        <v>258</v>
      </c>
      <c r="UBO426" s="84" t="s">
        <v>258</v>
      </c>
      <c r="UBP426" s="84" t="s">
        <v>258</v>
      </c>
      <c r="UBQ426" s="84" t="s">
        <v>258</v>
      </c>
      <c r="UBR426" s="84" t="s">
        <v>258</v>
      </c>
      <c r="UBS426" s="84" t="s">
        <v>258</v>
      </c>
      <c r="UBT426" s="84" t="s">
        <v>258</v>
      </c>
      <c r="UBU426" s="84" t="s">
        <v>258</v>
      </c>
      <c r="UBV426" s="84" t="s">
        <v>258</v>
      </c>
      <c r="UBW426" s="84" t="s">
        <v>258</v>
      </c>
      <c r="UBX426" s="84" t="s">
        <v>258</v>
      </c>
      <c r="UBY426" s="84" t="s">
        <v>258</v>
      </c>
      <c r="UBZ426" s="84" t="s">
        <v>258</v>
      </c>
      <c r="UCA426" s="84" t="s">
        <v>258</v>
      </c>
      <c r="UCB426" s="84" t="s">
        <v>258</v>
      </c>
      <c r="UCC426" s="84" t="s">
        <v>258</v>
      </c>
      <c r="UCD426" s="84" t="s">
        <v>258</v>
      </c>
      <c r="UCE426" s="84" t="s">
        <v>258</v>
      </c>
      <c r="UCF426" s="84" t="s">
        <v>258</v>
      </c>
      <c r="UCG426" s="84" t="s">
        <v>258</v>
      </c>
      <c r="UCH426" s="84" t="s">
        <v>258</v>
      </c>
      <c r="UCI426" s="84" t="s">
        <v>258</v>
      </c>
      <c r="UCJ426" s="84" t="s">
        <v>258</v>
      </c>
      <c r="UCK426" s="84" t="s">
        <v>258</v>
      </c>
      <c r="UCL426" s="84" t="s">
        <v>258</v>
      </c>
      <c r="UCM426" s="84" t="s">
        <v>258</v>
      </c>
      <c r="UCN426" s="84" t="s">
        <v>258</v>
      </c>
      <c r="UCO426" s="84" t="s">
        <v>258</v>
      </c>
      <c r="UCP426" s="84" t="s">
        <v>258</v>
      </c>
      <c r="UCQ426" s="84" t="s">
        <v>258</v>
      </c>
      <c r="UCR426" s="84" t="s">
        <v>258</v>
      </c>
      <c r="UCS426" s="84" t="s">
        <v>258</v>
      </c>
      <c r="UCT426" s="84" t="s">
        <v>258</v>
      </c>
      <c r="UCU426" s="84" t="s">
        <v>258</v>
      </c>
      <c r="UCV426" s="84" t="s">
        <v>258</v>
      </c>
      <c r="UCW426" s="84" t="s">
        <v>258</v>
      </c>
      <c r="UCX426" s="84" t="s">
        <v>258</v>
      </c>
      <c r="UCY426" s="84" t="s">
        <v>258</v>
      </c>
      <c r="UCZ426" s="84" t="s">
        <v>258</v>
      </c>
      <c r="UDA426" s="84" t="s">
        <v>258</v>
      </c>
      <c r="UDB426" s="84" t="s">
        <v>258</v>
      </c>
      <c r="UDC426" s="84" t="s">
        <v>258</v>
      </c>
      <c r="UDD426" s="84" t="s">
        <v>258</v>
      </c>
      <c r="UDE426" s="84" t="s">
        <v>258</v>
      </c>
      <c r="UDF426" s="84" t="s">
        <v>258</v>
      </c>
      <c r="UDG426" s="84" t="s">
        <v>258</v>
      </c>
      <c r="UDH426" s="84" t="s">
        <v>258</v>
      </c>
      <c r="UDI426" s="84" t="s">
        <v>258</v>
      </c>
      <c r="UDJ426" s="84" t="s">
        <v>258</v>
      </c>
      <c r="UDK426" s="84" t="s">
        <v>258</v>
      </c>
      <c r="UDL426" s="84" t="s">
        <v>258</v>
      </c>
      <c r="UDM426" s="84" t="s">
        <v>258</v>
      </c>
      <c r="UDN426" s="84" t="s">
        <v>258</v>
      </c>
      <c r="UDO426" s="84" t="s">
        <v>258</v>
      </c>
      <c r="UDP426" s="84" t="s">
        <v>258</v>
      </c>
      <c r="UDQ426" s="84" t="s">
        <v>258</v>
      </c>
      <c r="UDR426" s="84" t="s">
        <v>258</v>
      </c>
      <c r="UDS426" s="84" t="s">
        <v>258</v>
      </c>
      <c r="UDT426" s="84" t="s">
        <v>258</v>
      </c>
      <c r="UDU426" s="84" t="s">
        <v>258</v>
      </c>
      <c r="UDV426" s="84" t="s">
        <v>258</v>
      </c>
      <c r="UDW426" s="84" t="s">
        <v>258</v>
      </c>
      <c r="UDX426" s="84" t="s">
        <v>258</v>
      </c>
      <c r="UDY426" s="84" t="s">
        <v>258</v>
      </c>
      <c r="UDZ426" s="84" t="s">
        <v>258</v>
      </c>
      <c r="UEA426" s="84" t="s">
        <v>258</v>
      </c>
      <c r="UEB426" s="84" t="s">
        <v>258</v>
      </c>
      <c r="UEC426" s="84" t="s">
        <v>258</v>
      </c>
      <c r="UED426" s="84" t="s">
        <v>258</v>
      </c>
      <c r="UEE426" s="84" t="s">
        <v>258</v>
      </c>
      <c r="UEF426" s="84" t="s">
        <v>258</v>
      </c>
      <c r="UEG426" s="84" t="s">
        <v>258</v>
      </c>
      <c r="UEH426" s="84" t="s">
        <v>258</v>
      </c>
      <c r="UEI426" s="84" t="s">
        <v>258</v>
      </c>
      <c r="UEJ426" s="84" t="s">
        <v>258</v>
      </c>
      <c r="UEK426" s="84" t="s">
        <v>258</v>
      </c>
      <c r="UEL426" s="84" t="s">
        <v>258</v>
      </c>
      <c r="UEM426" s="84" t="s">
        <v>258</v>
      </c>
      <c r="UEN426" s="84" t="s">
        <v>258</v>
      </c>
      <c r="UEO426" s="84" t="s">
        <v>258</v>
      </c>
      <c r="UEP426" s="84" t="s">
        <v>258</v>
      </c>
      <c r="UEQ426" s="84" t="s">
        <v>258</v>
      </c>
      <c r="UER426" s="84" t="s">
        <v>258</v>
      </c>
      <c r="UES426" s="84" t="s">
        <v>258</v>
      </c>
      <c r="UET426" s="84" t="s">
        <v>258</v>
      </c>
      <c r="UEU426" s="84" t="s">
        <v>258</v>
      </c>
      <c r="UEV426" s="84" t="s">
        <v>258</v>
      </c>
      <c r="UEW426" s="84" t="s">
        <v>258</v>
      </c>
      <c r="UEX426" s="84" t="s">
        <v>258</v>
      </c>
      <c r="UEY426" s="84" t="s">
        <v>258</v>
      </c>
      <c r="UEZ426" s="84" t="s">
        <v>258</v>
      </c>
      <c r="UFA426" s="84" t="s">
        <v>258</v>
      </c>
      <c r="UFB426" s="84" t="s">
        <v>258</v>
      </c>
      <c r="UFC426" s="84" t="s">
        <v>258</v>
      </c>
      <c r="UFD426" s="84" t="s">
        <v>258</v>
      </c>
      <c r="UFE426" s="84" t="s">
        <v>258</v>
      </c>
      <c r="UFF426" s="84" t="s">
        <v>258</v>
      </c>
      <c r="UFG426" s="84" t="s">
        <v>258</v>
      </c>
      <c r="UFH426" s="84" t="s">
        <v>258</v>
      </c>
      <c r="UFI426" s="84" t="s">
        <v>258</v>
      </c>
      <c r="UFJ426" s="84" t="s">
        <v>258</v>
      </c>
      <c r="UFK426" s="84" t="s">
        <v>258</v>
      </c>
      <c r="UFL426" s="84" t="s">
        <v>258</v>
      </c>
      <c r="UFM426" s="84" t="s">
        <v>258</v>
      </c>
      <c r="UFN426" s="84" t="s">
        <v>258</v>
      </c>
      <c r="UFO426" s="84" t="s">
        <v>258</v>
      </c>
      <c r="UFP426" s="84" t="s">
        <v>258</v>
      </c>
      <c r="UFQ426" s="84" t="s">
        <v>258</v>
      </c>
      <c r="UFR426" s="84" t="s">
        <v>258</v>
      </c>
      <c r="UFS426" s="84" t="s">
        <v>258</v>
      </c>
      <c r="UFT426" s="84" t="s">
        <v>258</v>
      </c>
      <c r="UFU426" s="84" t="s">
        <v>258</v>
      </c>
      <c r="UFV426" s="84" t="s">
        <v>258</v>
      </c>
      <c r="UFW426" s="84" t="s">
        <v>258</v>
      </c>
      <c r="UFX426" s="84" t="s">
        <v>258</v>
      </c>
      <c r="UFY426" s="84" t="s">
        <v>258</v>
      </c>
      <c r="UFZ426" s="84" t="s">
        <v>258</v>
      </c>
      <c r="UGA426" s="84" t="s">
        <v>258</v>
      </c>
      <c r="UGB426" s="84" t="s">
        <v>258</v>
      </c>
      <c r="UGC426" s="84" t="s">
        <v>258</v>
      </c>
      <c r="UGD426" s="84" t="s">
        <v>258</v>
      </c>
      <c r="UGE426" s="84" t="s">
        <v>258</v>
      </c>
      <c r="UGF426" s="84" t="s">
        <v>258</v>
      </c>
      <c r="UGG426" s="84" t="s">
        <v>258</v>
      </c>
      <c r="UGH426" s="84" t="s">
        <v>258</v>
      </c>
      <c r="UGI426" s="84" t="s">
        <v>258</v>
      </c>
      <c r="UGJ426" s="84" t="s">
        <v>258</v>
      </c>
      <c r="UGK426" s="84" t="s">
        <v>258</v>
      </c>
      <c r="UGL426" s="84" t="s">
        <v>258</v>
      </c>
      <c r="UGM426" s="84" t="s">
        <v>258</v>
      </c>
      <c r="UGN426" s="84" t="s">
        <v>258</v>
      </c>
      <c r="UGO426" s="84" t="s">
        <v>258</v>
      </c>
      <c r="UGP426" s="84" t="s">
        <v>258</v>
      </c>
      <c r="UGQ426" s="84" t="s">
        <v>258</v>
      </c>
      <c r="UGR426" s="84" t="s">
        <v>258</v>
      </c>
      <c r="UGS426" s="84" t="s">
        <v>258</v>
      </c>
      <c r="UGT426" s="84" t="s">
        <v>258</v>
      </c>
      <c r="UGU426" s="84" t="s">
        <v>258</v>
      </c>
      <c r="UGV426" s="84" t="s">
        <v>258</v>
      </c>
      <c r="UGW426" s="84" t="s">
        <v>258</v>
      </c>
      <c r="UGX426" s="84" t="s">
        <v>258</v>
      </c>
      <c r="UGY426" s="84" t="s">
        <v>258</v>
      </c>
      <c r="UGZ426" s="84" t="s">
        <v>258</v>
      </c>
      <c r="UHA426" s="84" t="s">
        <v>258</v>
      </c>
      <c r="UHB426" s="84" t="s">
        <v>258</v>
      </c>
      <c r="UHC426" s="84" t="s">
        <v>258</v>
      </c>
      <c r="UHD426" s="84" t="s">
        <v>258</v>
      </c>
      <c r="UHE426" s="84" t="s">
        <v>258</v>
      </c>
      <c r="UHF426" s="84" t="s">
        <v>258</v>
      </c>
      <c r="UHG426" s="84" t="s">
        <v>258</v>
      </c>
      <c r="UHH426" s="84" t="s">
        <v>258</v>
      </c>
      <c r="UHI426" s="84" t="s">
        <v>258</v>
      </c>
      <c r="UHJ426" s="84" t="s">
        <v>258</v>
      </c>
      <c r="UHK426" s="84" t="s">
        <v>258</v>
      </c>
      <c r="UHL426" s="84" t="s">
        <v>258</v>
      </c>
      <c r="UHM426" s="84" t="s">
        <v>258</v>
      </c>
      <c r="UHN426" s="84" t="s">
        <v>258</v>
      </c>
      <c r="UHO426" s="84" t="s">
        <v>258</v>
      </c>
      <c r="UHP426" s="84" t="s">
        <v>258</v>
      </c>
      <c r="UHQ426" s="84" t="s">
        <v>258</v>
      </c>
      <c r="UHR426" s="84" t="s">
        <v>258</v>
      </c>
      <c r="UHS426" s="84" t="s">
        <v>258</v>
      </c>
      <c r="UHT426" s="84" t="s">
        <v>258</v>
      </c>
      <c r="UHU426" s="84" t="s">
        <v>258</v>
      </c>
      <c r="UHV426" s="84" t="s">
        <v>258</v>
      </c>
      <c r="UHW426" s="84" t="s">
        <v>258</v>
      </c>
      <c r="UHX426" s="84" t="s">
        <v>258</v>
      </c>
      <c r="UHY426" s="84" t="s">
        <v>258</v>
      </c>
      <c r="UHZ426" s="84" t="s">
        <v>258</v>
      </c>
      <c r="UIA426" s="84" t="s">
        <v>258</v>
      </c>
      <c r="UIB426" s="84" t="s">
        <v>258</v>
      </c>
      <c r="UIC426" s="84" t="s">
        <v>258</v>
      </c>
      <c r="UID426" s="84" t="s">
        <v>258</v>
      </c>
      <c r="UIE426" s="84" t="s">
        <v>258</v>
      </c>
      <c r="UIF426" s="84" t="s">
        <v>258</v>
      </c>
      <c r="UIG426" s="84" t="s">
        <v>258</v>
      </c>
      <c r="UIH426" s="84" t="s">
        <v>258</v>
      </c>
      <c r="UII426" s="84" t="s">
        <v>258</v>
      </c>
      <c r="UIJ426" s="84" t="s">
        <v>258</v>
      </c>
      <c r="UIK426" s="84" t="s">
        <v>258</v>
      </c>
      <c r="UIL426" s="84" t="s">
        <v>258</v>
      </c>
      <c r="UIM426" s="84" t="s">
        <v>258</v>
      </c>
      <c r="UIN426" s="84" t="s">
        <v>258</v>
      </c>
      <c r="UIO426" s="84" t="s">
        <v>258</v>
      </c>
      <c r="UIP426" s="84" t="s">
        <v>258</v>
      </c>
      <c r="UIQ426" s="84" t="s">
        <v>258</v>
      </c>
      <c r="UIR426" s="84" t="s">
        <v>258</v>
      </c>
      <c r="UIS426" s="84" t="s">
        <v>258</v>
      </c>
      <c r="UIT426" s="84" t="s">
        <v>258</v>
      </c>
      <c r="UIU426" s="84" t="s">
        <v>258</v>
      </c>
      <c r="UIV426" s="84" t="s">
        <v>258</v>
      </c>
      <c r="UIW426" s="84" t="s">
        <v>258</v>
      </c>
      <c r="UIX426" s="84" t="s">
        <v>258</v>
      </c>
      <c r="UIY426" s="84" t="s">
        <v>258</v>
      </c>
      <c r="UIZ426" s="84" t="s">
        <v>258</v>
      </c>
      <c r="UJA426" s="84" t="s">
        <v>258</v>
      </c>
      <c r="UJB426" s="84" t="s">
        <v>258</v>
      </c>
      <c r="UJC426" s="84" t="s">
        <v>258</v>
      </c>
      <c r="UJD426" s="84" t="s">
        <v>258</v>
      </c>
      <c r="UJE426" s="84" t="s">
        <v>258</v>
      </c>
      <c r="UJF426" s="84" t="s">
        <v>258</v>
      </c>
      <c r="UJG426" s="84" t="s">
        <v>258</v>
      </c>
      <c r="UJH426" s="84" t="s">
        <v>258</v>
      </c>
      <c r="UJI426" s="84" t="s">
        <v>258</v>
      </c>
      <c r="UJJ426" s="84" t="s">
        <v>258</v>
      </c>
      <c r="UJK426" s="84" t="s">
        <v>258</v>
      </c>
      <c r="UJL426" s="84" t="s">
        <v>258</v>
      </c>
      <c r="UJM426" s="84" t="s">
        <v>258</v>
      </c>
      <c r="UJN426" s="84" t="s">
        <v>258</v>
      </c>
      <c r="UJO426" s="84" t="s">
        <v>258</v>
      </c>
      <c r="UJP426" s="84" t="s">
        <v>258</v>
      </c>
      <c r="UJQ426" s="84" t="s">
        <v>258</v>
      </c>
      <c r="UJR426" s="84" t="s">
        <v>258</v>
      </c>
      <c r="UJS426" s="84" t="s">
        <v>258</v>
      </c>
      <c r="UJT426" s="84" t="s">
        <v>258</v>
      </c>
      <c r="UJU426" s="84" t="s">
        <v>258</v>
      </c>
      <c r="UJV426" s="84" t="s">
        <v>258</v>
      </c>
      <c r="UJW426" s="84" t="s">
        <v>258</v>
      </c>
      <c r="UJX426" s="84" t="s">
        <v>258</v>
      </c>
      <c r="UJY426" s="84" t="s">
        <v>258</v>
      </c>
      <c r="UJZ426" s="84" t="s">
        <v>258</v>
      </c>
      <c r="UKA426" s="84" t="s">
        <v>258</v>
      </c>
      <c r="UKB426" s="84" t="s">
        <v>258</v>
      </c>
      <c r="UKC426" s="84" t="s">
        <v>258</v>
      </c>
      <c r="UKD426" s="84" t="s">
        <v>258</v>
      </c>
      <c r="UKE426" s="84" t="s">
        <v>258</v>
      </c>
      <c r="UKF426" s="84" t="s">
        <v>258</v>
      </c>
      <c r="UKG426" s="84" t="s">
        <v>258</v>
      </c>
      <c r="UKH426" s="84" t="s">
        <v>258</v>
      </c>
      <c r="UKI426" s="84" t="s">
        <v>258</v>
      </c>
      <c r="UKJ426" s="84" t="s">
        <v>258</v>
      </c>
      <c r="UKK426" s="84" t="s">
        <v>258</v>
      </c>
      <c r="UKL426" s="84" t="s">
        <v>258</v>
      </c>
      <c r="UKM426" s="84" t="s">
        <v>258</v>
      </c>
      <c r="UKN426" s="84" t="s">
        <v>258</v>
      </c>
      <c r="UKO426" s="84" t="s">
        <v>258</v>
      </c>
      <c r="UKP426" s="84" t="s">
        <v>258</v>
      </c>
      <c r="UKQ426" s="84" t="s">
        <v>258</v>
      </c>
      <c r="UKR426" s="84" t="s">
        <v>258</v>
      </c>
      <c r="UKS426" s="84" t="s">
        <v>258</v>
      </c>
      <c r="UKT426" s="84" t="s">
        <v>258</v>
      </c>
      <c r="UKU426" s="84" t="s">
        <v>258</v>
      </c>
      <c r="UKV426" s="84" t="s">
        <v>258</v>
      </c>
      <c r="UKW426" s="84" t="s">
        <v>258</v>
      </c>
      <c r="UKX426" s="84" t="s">
        <v>258</v>
      </c>
      <c r="UKY426" s="84" t="s">
        <v>258</v>
      </c>
      <c r="UKZ426" s="84" t="s">
        <v>258</v>
      </c>
      <c r="ULA426" s="84" t="s">
        <v>258</v>
      </c>
      <c r="ULB426" s="84" t="s">
        <v>258</v>
      </c>
      <c r="ULC426" s="84" t="s">
        <v>258</v>
      </c>
      <c r="ULD426" s="84" t="s">
        <v>258</v>
      </c>
      <c r="ULE426" s="84" t="s">
        <v>258</v>
      </c>
      <c r="ULF426" s="84" t="s">
        <v>258</v>
      </c>
      <c r="ULG426" s="84" t="s">
        <v>258</v>
      </c>
      <c r="ULH426" s="84" t="s">
        <v>258</v>
      </c>
      <c r="ULI426" s="84" t="s">
        <v>258</v>
      </c>
      <c r="ULJ426" s="84" t="s">
        <v>258</v>
      </c>
      <c r="ULK426" s="84" t="s">
        <v>258</v>
      </c>
      <c r="ULL426" s="84" t="s">
        <v>258</v>
      </c>
      <c r="ULM426" s="84" t="s">
        <v>258</v>
      </c>
      <c r="ULN426" s="84" t="s">
        <v>258</v>
      </c>
      <c r="ULO426" s="84" t="s">
        <v>258</v>
      </c>
      <c r="ULP426" s="84" t="s">
        <v>258</v>
      </c>
      <c r="ULQ426" s="84" t="s">
        <v>258</v>
      </c>
      <c r="ULR426" s="84" t="s">
        <v>258</v>
      </c>
      <c r="ULS426" s="84" t="s">
        <v>258</v>
      </c>
      <c r="ULT426" s="84" t="s">
        <v>258</v>
      </c>
      <c r="ULU426" s="84" t="s">
        <v>258</v>
      </c>
      <c r="ULV426" s="84" t="s">
        <v>258</v>
      </c>
      <c r="ULW426" s="84" t="s">
        <v>258</v>
      </c>
      <c r="ULX426" s="84" t="s">
        <v>258</v>
      </c>
      <c r="ULY426" s="84" t="s">
        <v>258</v>
      </c>
      <c r="ULZ426" s="84" t="s">
        <v>258</v>
      </c>
      <c r="UMA426" s="84" t="s">
        <v>258</v>
      </c>
      <c r="UMB426" s="84" t="s">
        <v>258</v>
      </c>
      <c r="UMC426" s="84" t="s">
        <v>258</v>
      </c>
      <c r="UMD426" s="84" t="s">
        <v>258</v>
      </c>
      <c r="UME426" s="84" t="s">
        <v>258</v>
      </c>
      <c r="UMF426" s="84" t="s">
        <v>258</v>
      </c>
      <c r="UMG426" s="84" t="s">
        <v>258</v>
      </c>
      <c r="UMH426" s="84" t="s">
        <v>258</v>
      </c>
      <c r="UMI426" s="84" t="s">
        <v>258</v>
      </c>
      <c r="UMJ426" s="84" t="s">
        <v>258</v>
      </c>
      <c r="UMK426" s="84" t="s">
        <v>258</v>
      </c>
      <c r="UML426" s="84" t="s">
        <v>258</v>
      </c>
      <c r="UMM426" s="84" t="s">
        <v>258</v>
      </c>
      <c r="UMN426" s="84" t="s">
        <v>258</v>
      </c>
      <c r="UMO426" s="84" t="s">
        <v>258</v>
      </c>
      <c r="UMP426" s="84" t="s">
        <v>258</v>
      </c>
      <c r="UMQ426" s="84" t="s">
        <v>258</v>
      </c>
      <c r="UMR426" s="84" t="s">
        <v>258</v>
      </c>
      <c r="UMS426" s="84" t="s">
        <v>258</v>
      </c>
      <c r="UMT426" s="84" t="s">
        <v>258</v>
      </c>
      <c r="UMU426" s="84" t="s">
        <v>258</v>
      </c>
      <c r="UMV426" s="84" t="s">
        <v>258</v>
      </c>
      <c r="UMW426" s="84" t="s">
        <v>258</v>
      </c>
      <c r="UMX426" s="84" t="s">
        <v>258</v>
      </c>
      <c r="UMY426" s="84" t="s">
        <v>258</v>
      </c>
      <c r="UMZ426" s="84" t="s">
        <v>258</v>
      </c>
      <c r="UNA426" s="84" t="s">
        <v>258</v>
      </c>
      <c r="UNB426" s="84" t="s">
        <v>258</v>
      </c>
      <c r="UNC426" s="84" t="s">
        <v>258</v>
      </c>
      <c r="UND426" s="84" t="s">
        <v>258</v>
      </c>
      <c r="UNE426" s="84" t="s">
        <v>258</v>
      </c>
      <c r="UNF426" s="84" t="s">
        <v>258</v>
      </c>
      <c r="UNG426" s="84" t="s">
        <v>258</v>
      </c>
      <c r="UNH426" s="84" t="s">
        <v>258</v>
      </c>
      <c r="UNI426" s="84" t="s">
        <v>258</v>
      </c>
      <c r="UNJ426" s="84" t="s">
        <v>258</v>
      </c>
      <c r="UNK426" s="84" t="s">
        <v>258</v>
      </c>
      <c r="UNL426" s="84" t="s">
        <v>258</v>
      </c>
      <c r="UNM426" s="84" t="s">
        <v>258</v>
      </c>
      <c r="UNN426" s="84" t="s">
        <v>258</v>
      </c>
      <c r="UNO426" s="84" t="s">
        <v>258</v>
      </c>
      <c r="UNP426" s="84" t="s">
        <v>258</v>
      </c>
      <c r="UNQ426" s="84" t="s">
        <v>258</v>
      </c>
      <c r="UNR426" s="84" t="s">
        <v>258</v>
      </c>
      <c r="UNS426" s="84" t="s">
        <v>258</v>
      </c>
      <c r="UNT426" s="84" t="s">
        <v>258</v>
      </c>
      <c r="UNU426" s="84" t="s">
        <v>258</v>
      </c>
      <c r="UNV426" s="84" t="s">
        <v>258</v>
      </c>
      <c r="UNW426" s="84" t="s">
        <v>258</v>
      </c>
      <c r="UNX426" s="84" t="s">
        <v>258</v>
      </c>
      <c r="UNY426" s="84" t="s">
        <v>258</v>
      </c>
      <c r="UNZ426" s="84" t="s">
        <v>258</v>
      </c>
      <c r="UOA426" s="84" t="s">
        <v>258</v>
      </c>
      <c r="UOB426" s="84" t="s">
        <v>258</v>
      </c>
      <c r="UOC426" s="84" t="s">
        <v>258</v>
      </c>
      <c r="UOD426" s="84" t="s">
        <v>258</v>
      </c>
      <c r="UOE426" s="84" t="s">
        <v>258</v>
      </c>
      <c r="UOF426" s="84" t="s">
        <v>258</v>
      </c>
      <c r="UOG426" s="84" t="s">
        <v>258</v>
      </c>
      <c r="UOH426" s="84" t="s">
        <v>258</v>
      </c>
      <c r="UOI426" s="84" t="s">
        <v>258</v>
      </c>
      <c r="UOJ426" s="84" t="s">
        <v>258</v>
      </c>
      <c r="UOK426" s="84" t="s">
        <v>258</v>
      </c>
      <c r="UOL426" s="84" t="s">
        <v>258</v>
      </c>
      <c r="UOM426" s="84" t="s">
        <v>258</v>
      </c>
      <c r="UON426" s="84" t="s">
        <v>258</v>
      </c>
      <c r="UOO426" s="84" t="s">
        <v>258</v>
      </c>
      <c r="UOP426" s="84" t="s">
        <v>258</v>
      </c>
      <c r="UOQ426" s="84" t="s">
        <v>258</v>
      </c>
      <c r="UOR426" s="84" t="s">
        <v>258</v>
      </c>
      <c r="UOS426" s="84" t="s">
        <v>258</v>
      </c>
      <c r="UOT426" s="84" t="s">
        <v>258</v>
      </c>
      <c r="UOU426" s="84" t="s">
        <v>258</v>
      </c>
      <c r="UOV426" s="84" t="s">
        <v>258</v>
      </c>
      <c r="UOW426" s="84" t="s">
        <v>258</v>
      </c>
      <c r="UOX426" s="84" t="s">
        <v>258</v>
      </c>
      <c r="UOY426" s="84" t="s">
        <v>258</v>
      </c>
      <c r="UOZ426" s="84" t="s">
        <v>258</v>
      </c>
      <c r="UPA426" s="84" t="s">
        <v>258</v>
      </c>
      <c r="UPB426" s="84" t="s">
        <v>258</v>
      </c>
      <c r="UPC426" s="84" t="s">
        <v>258</v>
      </c>
      <c r="UPD426" s="84" t="s">
        <v>258</v>
      </c>
      <c r="UPE426" s="84" t="s">
        <v>258</v>
      </c>
      <c r="UPF426" s="84" t="s">
        <v>258</v>
      </c>
      <c r="UPG426" s="84" t="s">
        <v>258</v>
      </c>
      <c r="UPH426" s="84" t="s">
        <v>258</v>
      </c>
      <c r="UPI426" s="84" t="s">
        <v>258</v>
      </c>
      <c r="UPJ426" s="84" t="s">
        <v>258</v>
      </c>
      <c r="UPK426" s="84" t="s">
        <v>258</v>
      </c>
      <c r="UPL426" s="84" t="s">
        <v>258</v>
      </c>
      <c r="UPM426" s="84" t="s">
        <v>258</v>
      </c>
      <c r="UPN426" s="84" t="s">
        <v>258</v>
      </c>
      <c r="UPO426" s="84" t="s">
        <v>258</v>
      </c>
      <c r="UPP426" s="84" t="s">
        <v>258</v>
      </c>
      <c r="UPQ426" s="84" t="s">
        <v>258</v>
      </c>
      <c r="UPR426" s="84" t="s">
        <v>258</v>
      </c>
      <c r="UPS426" s="84" t="s">
        <v>258</v>
      </c>
      <c r="UPT426" s="84" t="s">
        <v>258</v>
      </c>
      <c r="UPU426" s="84" t="s">
        <v>258</v>
      </c>
      <c r="UPV426" s="84" t="s">
        <v>258</v>
      </c>
      <c r="UPW426" s="84" t="s">
        <v>258</v>
      </c>
      <c r="UPX426" s="84" t="s">
        <v>258</v>
      </c>
      <c r="UPY426" s="84" t="s">
        <v>258</v>
      </c>
      <c r="UPZ426" s="84" t="s">
        <v>258</v>
      </c>
      <c r="UQA426" s="84" t="s">
        <v>258</v>
      </c>
      <c r="UQB426" s="84" t="s">
        <v>258</v>
      </c>
      <c r="UQC426" s="84" t="s">
        <v>258</v>
      </c>
      <c r="UQD426" s="84" t="s">
        <v>258</v>
      </c>
      <c r="UQE426" s="84" t="s">
        <v>258</v>
      </c>
      <c r="UQF426" s="84" t="s">
        <v>258</v>
      </c>
      <c r="UQG426" s="84" t="s">
        <v>258</v>
      </c>
      <c r="UQH426" s="84" t="s">
        <v>258</v>
      </c>
      <c r="UQI426" s="84" t="s">
        <v>258</v>
      </c>
      <c r="UQJ426" s="84" t="s">
        <v>258</v>
      </c>
      <c r="UQK426" s="84" t="s">
        <v>258</v>
      </c>
      <c r="UQL426" s="84" t="s">
        <v>258</v>
      </c>
      <c r="UQM426" s="84" t="s">
        <v>258</v>
      </c>
      <c r="UQN426" s="84" t="s">
        <v>258</v>
      </c>
      <c r="UQO426" s="84" t="s">
        <v>258</v>
      </c>
      <c r="UQP426" s="84" t="s">
        <v>258</v>
      </c>
      <c r="UQQ426" s="84" t="s">
        <v>258</v>
      </c>
      <c r="UQR426" s="84" t="s">
        <v>258</v>
      </c>
      <c r="UQS426" s="84" t="s">
        <v>258</v>
      </c>
      <c r="UQT426" s="84" t="s">
        <v>258</v>
      </c>
      <c r="UQU426" s="84" t="s">
        <v>258</v>
      </c>
      <c r="UQV426" s="84" t="s">
        <v>258</v>
      </c>
      <c r="UQW426" s="84" t="s">
        <v>258</v>
      </c>
      <c r="UQX426" s="84" t="s">
        <v>258</v>
      </c>
      <c r="UQY426" s="84" t="s">
        <v>258</v>
      </c>
      <c r="UQZ426" s="84" t="s">
        <v>258</v>
      </c>
      <c r="URA426" s="84" t="s">
        <v>258</v>
      </c>
      <c r="URB426" s="84" t="s">
        <v>258</v>
      </c>
      <c r="URC426" s="84" t="s">
        <v>258</v>
      </c>
      <c r="URD426" s="84" t="s">
        <v>258</v>
      </c>
      <c r="URE426" s="84" t="s">
        <v>258</v>
      </c>
      <c r="URF426" s="84" t="s">
        <v>258</v>
      </c>
      <c r="URG426" s="84" t="s">
        <v>258</v>
      </c>
      <c r="URH426" s="84" t="s">
        <v>258</v>
      </c>
      <c r="URI426" s="84" t="s">
        <v>258</v>
      </c>
      <c r="URJ426" s="84" t="s">
        <v>258</v>
      </c>
      <c r="URK426" s="84" t="s">
        <v>258</v>
      </c>
      <c r="URL426" s="84" t="s">
        <v>258</v>
      </c>
      <c r="URM426" s="84" t="s">
        <v>258</v>
      </c>
      <c r="URN426" s="84" t="s">
        <v>258</v>
      </c>
      <c r="URO426" s="84" t="s">
        <v>258</v>
      </c>
      <c r="URP426" s="84" t="s">
        <v>258</v>
      </c>
      <c r="URQ426" s="84" t="s">
        <v>258</v>
      </c>
      <c r="URR426" s="84" t="s">
        <v>258</v>
      </c>
      <c r="URS426" s="84" t="s">
        <v>258</v>
      </c>
      <c r="URT426" s="84" t="s">
        <v>258</v>
      </c>
      <c r="URU426" s="84" t="s">
        <v>258</v>
      </c>
      <c r="URV426" s="84" t="s">
        <v>258</v>
      </c>
      <c r="URW426" s="84" t="s">
        <v>258</v>
      </c>
      <c r="URX426" s="84" t="s">
        <v>258</v>
      </c>
      <c r="URY426" s="84" t="s">
        <v>258</v>
      </c>
      <c r="URZ426" s="84" t="s">
        <v>258</v>
      </c>
      <c r="USA426" s="84" t="s">
        <v>258</v>
      </c>
      <c r="USB426" s="84" t="s">
        <v>258</v>
      </c>
      <c r="USC426" s="84" t="s">
        <v>258</v>
      </c>
      <c r="USD426" s="84" t="s">
        <v>258</v>
      </c>
      <c r="USE426" s="84" t="s">
        <v>258</v>
      </c>
      <c r="USF426" s="84" t="s">
        <v>258</v>
      </c>
      <c r="USG426" s="84" t="s">
        <v>258</v>
      </c>
      <c r="USH426" s="84" t="s">
        <v>258</v>
      </c>
      <c r="USI426" s="84" t="s">
        <v>258</v>
      </c>
      <c r="USJ426" s="84" t="s">
        <v>258</v>
      </c>
      <c r="USK426" s="84" t="s">
        <v>258</v>
      </c>
      <c r="USL426" s="84" t="s">
        <v>258</v>
      </c>
      <c r="USM426" s="84" t="s">
        <v>258</v>
      </c>
      <c r="USN426" s="84" t="s">
        <v>258</v>
      </c>
      <c r="USO426" s="84" t="s">
        <v>258</v>
      </c>
      <c r="USP426" s="84" t="s">
        <v>258</v>
      </c>
      <c r="USQ426" s="84" t="s">
        <v>258</v>
      </c>
      <c r="USR426" s="84" t="s">
        <v>258</v>
      </c>
      <c r="USS426" s="84" t="s">
        <v>258</v>
      </c>
      <c r="UST426" s="84" t="s">
        <v>258</v>
      </c>
      <c r="USU426" s="84" t="s">
        <v>258</v>
      </c>
      <c r="USV426" s="84" t="s">
        <v>258</v>
      </c>
      <c r="USW426" s="84" t="s">
        <v>258</v>
      </c>
      <c r="USX426" s="84" t="s">
        <v>258</v>
      </c>
      <c r="USY426" s="84" t="s">
        <v>258</v>
      </c>
      <c r="USZ426" s="84" t="s">
        <v>258</v>
      </c>
      <c r="UTA426" s="84" t="s">
        <v>258</v>
      </c>
      <c r="UTB426" s="84" t="s">
        <v>258</v>
      </c>
      <c r="UTC426" s="84" t="s">
        <v>258</v>
      </c>
      <c r="UTD426" s="84" t="s">
        <v>258</v>
      </c>
      <c r="UTE426" s="84" t="s">
        <v>258</v>
      </c>
      <c r="UTF426" s="84" t="s">
        <v>258</v>
      </c>
      <c r="UTG426" s="84" t="s">
        <v>258</v>
      </c>
      <c r="UTH426" s="84" t="s">
        <v>258</v>
      </c>
      <c r="UTI426" s="84" t="s">
        <v>258</v>
      </c>
      <c r="UTJ426" s="84" t="s">
        <v>258</v>
      </c>
      <c r="UTK426" s="84" t="s">
        <v>258</v>
      </c>
      <c r="UTL426" s="84" t="s">
        <v>258</v>
      </c>
      <c r="UTM426" s="84" t="s">
        <v>258</v>
      </c>
      <c r="UTN426" s="84" t="s">
        <v>258</v>
      </c>
      <c r="UTO426" s="84" t="s">
        <v>258</v>
      </c>
      <c r="UTP426" s="84" t="s">
        <v>258</v>
      </c>
      <c r="UTQ426" s="84" t="s">
        <v>258</v>
      </c>
      <c r="UTR426" s="84" t="s">
        <v>258</v>
      </c>
      <c r="UTS426" s="84" t="s">
        <v>258</v>
      </c>
      <c r="UTT426" s="84" t="s">
        <v>258</v>
      </c>
      <c r="UTU426" s="84" t="s">
        <v>258</v>
      </c>
      <c r="UTV426" s="84" t="s">
        <v>258</v>
      </c>
      <c r="UTW426" s="84" t="s">
        <v>258</v>
      </c>
      <c r="UTX426" s="84" t="s">
        <v>258</v>
      </c>
      <c r="UTY426" s="84" t="s">
        <v>258</v>
      </c>
      <c r="UTZ426" s="84" t="s">
        <v>258</v>
      </c>
      <c r="UUA426" s="84" t="s">
        <v>258</v>
      </c>
      <c r="UUB426" s="84" t="s">
        <v>258</v>
      </c>
      <c r="UUC426" s="84" t="s">
        <v>258</v>
      </c>
      <c r="UUD426" s="84" t="s">
        <v>258</v>
      </c>
      <c r="UUE426" s="84" t="s">
        <v>258</v>
      </c>
      <c r="UUF426" s="84" t="s">
        <v>258</v>
      </c>
      <c r="UUG426" s="84" t="s">
        <v>258</v>
      </c>
      <c r="UUH426" s="84" t="s">
        <v>258</v>
      </c>
      <c r="UUI426" s="84" t="s">
        <v>258</v>
      </c>
      <c r="UUJ426" s="84" t="s">
        <v>258</v>
      </c>
      <c r="UUK426" s="84" t="s">
        <v>258</v>
      </c>
      <c r="UUL426" s="84" t="s">
        <v>258</v>
      </c>
      <c r="UUM426" s="84" t="s">
        <v>258</v>
      </c>
      <c r="UUN426" s="84" t="s">
        <v>258</v>
      </c>
      <c r="UUO426" s="84" t="s">
        <v>258</v>
      </c>
      <c r="UUP426" s="84" t="s">
        <v>258</v>
      </c>
      <c r="UUQ426" s="84" t="s">
        <v>258</v>
      </c>
      <c r="UUR426" s="84" t="s">
        <v>258</v>
      </c>
      <c r="UUS426" s="84" t="s">
        <v>258</v>
      </c>
      <c r="UUT426" s="84" t="s">
        <v>258</v>
      </c>
      <c r="UUU426" s="84" t="s">
        <v>258</v>
      </c>
      <c r="UUV426" s="84" t="s">
        <v>258</v>
      </c>
      <c r="UUW426" s="84" t="s">
        <v>258</v>
      </c>
      <c r="UUX426" s="84" t="s">
        <v>258</v>
      </c>
      <c r="UUY426" s="84" t="s">
        <v>258</v>
      </c>
      <c r="UUZ426" s="84" t="s">
        <v>258</v>
      </c>
      <c r="UVA426" s="84" t="s">
        <v>258</v>
      </c>
      <c r="UVB426" s="84" t="s">
        <v>258</v>
      </c>
      <c r="UVC426" s="84" t="s">
        <v>258</v>
      </c>
      <c r="UVD426" s="84" t="s">
        <v>258</v>
      </c>
      <c r="UVE426" s="84" t="s">
        <v>258</v>
      </c>
      <c r="UVF426" s="84" t="s">
        <v>258</v>
      </c>
      <c r="UVG426" s="84" t="s">
        <v>258</v>
      </c>
      <c r="UVH426" s="84" t="s">
        <v>258</v>
      </c>
      <c r="UVI426" s="84" t="s">
        <v>258</v>
      </c>
      <c r="UVJ426" s="84" t="s">
        <v>258</v>
      </c>
      <c r="UVK426" s="84" t="s">
        <v>258</v>
      </c>
      <c r="UVL426" s="84" t="s">
        <v>258</v>
      </c>
      <c r="UVM426" s="84" t="s">
        <v>258</v>
      </c>
      <c r="UVN426" s="84" t="s">
        <v>258</v>
      </c>
      <c r="UVO426" s="84" t="s">
        <v>258</v>
      </c>
      <c r="UVP426" s="84" t="s">
        <v>258</v>
      </c>
      <c r="UVQ426" s="84" t="s">
        <v>258</v>
      </c>
      <c r="UVR426" s="84" t="s">
        <v>258</v>
      </c>
      <c r="UVS426" s="84" t="s">
        <v>258</v>
      </c>
      <c r="UVT426" s="84" t="s">
        <v>258</v>
      </c>
      <c r="UVU426" s="84" t="s">
        <v>258</v>
      </c>
      <c r="UVV426" s="84" t="s">
        <v>258</v>
      </c>
      <c r="UVW426" s="84" t="s">
        <v>258</v>
      </c>
      <c r="UVX426" s="84" t="s">
        <v>258</v>
      </c>
      <c r="UVY426" s="84" t="s">
        <v>258</v>
      </c>
      <c r="UVZ426" s="84" t="s">
        <v>258</v>
      </c>
      <c r="UWA426" s="84" t="s">
        <v>258</v>
      </c>
      <c r="UWB426" s="84" t="s">
        <v>258</v>
      </c>
      <c r="UWC426" s="84" t="s">
        <v>258</v>
      </c>
      <c r="UWD426" s="84" t="s">
        <v>258</v>
      </c>
      <c r="UWE426" s="84" t="s">
        <v>258</v>
      </c>
      <c r="UWF426" s="84" t="s">
        <v>258</v>
      </c>
      <c r="UWG426" s="84" t="s">
        <v>258</v>
      </c>
      <c r="UWH426" s="84" t="s">
        <v>258</v>
      </c>
      <c r="UWI426" s="84" t="s">
        <v>258</v>
      </c>
      <c r="UWJ426" s="84" t="s">
        <v>258</v>
      </c>
      <c r="UWK426" s="84" t="s">
        <v>258</v>
      </c>
      <c r="UWL426" s="84" t="s">
        <v>258</v>
      </c>
      <c r="UWM426" s="84" t="s">
        <v>258</v>
      </c>
      <c r="UWN426" s="84" t="s">
        <v>258</v>
      </c>
      <c r="UWO426" s="84" t="s">
        <v>258</v>
      </c>
      <c r="UWP426" s="84" t="s">
        <v>258</v>
      </c>
      <c r="UWQ426" s="84" t="s">
        <v>258</v>
      </c>
      <c r="UWR426" s="84" t="s">
        <v>258</v>
      </c>
      <c r="UWS426" s="84" t="s">
        <v>258</v>
      </c>
      <c r="UWT426" s="84" t="s">
        <v>258</v>
      </c>
      <c r="UWU426" s="84" t="s">
        <v>258</v>
      </c>
      <c r="UWV426" s="84" t="s">
        <v>258</v>
      </c>
      <c r="UWW426" s="84" t="s">
        <v>258</v>
      </c>
      <c r="UWX426" s="84" t="s">
        <v>258</v>
      </c>
      <c r="UWY426" s="84" t="s">
        <v>258</v>
      </c>
      <c r="UWZ426" s="84" t="s">
        <v>258</v>
      </c>
      <c r="UXA426" s="84" t="s">
        <v>258</v>
      </c>
      <c r="UXB426" s="84" t="s">
        <v>258</v>
      </c>
      <c r="UXC426" s="84" t="s">
        <v>258</v>
      </c>
      <c r="UXD426" s="84" t="s">
        <v>258</v>
      </c>
      <c r="UXE426" s="84" t="s">
        <v>258</v>
      </c>
      <c r="UXF426" s="84" t="s">
        <v>258</v>
      </c>
      <c r="UXG426" s="84" t="s">
        <v>258</v>
      </c>
      <c r="UXH426" s="84" t="s">
        <v>258</v>
      </c>
      <c r="UXI426" s="84" t="s">
        <v>258</v>
      </c>
      <c r="UXJ426" s="84" t="s">
        <v>258</v>
      </c>
      <c r="UXK426" s="84" t="s">
        <v>258</v>
      </c>
      <c r="UXL426" s="84" t="s">
        <v>258</v>
      </c>
      <c r="UXM426" s="84" t="s">
        <v>258</v>
      </c>
      <c r="UXN426" s="84" t="s">
        <v>258</v>
      </c>
      <c r="UXO426" s="84" t="s">
        <v>258</v>
      </c>
      <c r="UXP426" s="84" t="s">
        <v>258</v>
      </c>
      <c r="UXQ426" s="84" t="s">
        <v>258</v>
      </c>
      <c r="UXR426" s="84" t="s">
        <v>258</v>
      </c>
      <c r="UXS426" s="84" t="s">
        <v>258</v>
      </c>
      <c r="UXT426" s="84" t="s">
        <v>258</v>
      </c>
      <c r="UXU426" s="84" t="s">
        <v>258</v>
      </c>
      <c r="UXV426" s="84" t="s">
        <v>258</v>
      </c>
      <c r="UXW426" s="84" t="s">
        <v>258</v>
      </c>
      <c r="UXX426" s="84" t="s">
        <v>258</v>
      </c>
      <c r="UXY426" s="84" t="s">
        <v>258</v>
      </c>
      <c r="UXZ426" s="84" t="s">
        <v>258</v>
      </c>
      <c r="UYA426" s="84" t="s">
        <v>258</v>
      </c>
      <c r="UYB426" s="84" t="s">
        <v>258</v>
      </c>
      <c r="UYC426" s="84" t="s">
        <v>258</v>
      </c>
      <c r="UYD426" s="84" t="s">
        <v>258</v>
      </c>
      <c r="UYE426" s="84" t="s">
        <v>258</v>
      </c>
      <c r="UYF426" s="84" t="s">
        <v>258</v>
      </c>
      <c r="UYG426" s="84" t="s">
        <v>258</v>
      </c>
      <c r="UYH426" s="84" t="s">
        <v>258</v>
      </c>
      <c r="UYI426" s="84" t="s">
        <v>258</v>
      </c>
      <c r="UYJ426" s="84" t="s">
        <v>258</v>
      </c>
      <c r="UYK426" s="84" t="s">
        <v>258</v>
      </c>
      <c r="UYL426" s="84" t="s">
        <v>258</v>
      </c>
      <c r="UYM426" s="84" t="s">
        <v>258</v>
      </c>
      <c r="UYN426" s="84" t="s">
        <v>258</v>
      </c>
      <c r="UYO426" s="84" t="s">
        <v>258</v>
      </c>
      <c r="UYP426" s="84" t="s">
        <v>258</v>
      </c>
      <c r="UYQ426" s="84" t="s">
        <v>258</v>
      </c>
      <c r="UYR426" s="84" t="s">
        <v>258</v>
      </c>
      <c r="UYS426" s="84" t="s">
        <v>258</v>
      </c>
      <c r="UYT426" s="84" t="s">
        <v>258</v>
      </c>
      <c r="UYU426" s="84" t="s">
        <v>258</v>
      </c>
      <c r="UYV426" s="84" t="s">
        <v>258</v>
      </c>
      <c r="UYW426" s="84" t="s">
        <v>258</v>
      </c>
      <c r="UYX426" s="84" t="s">
        <v>258</v>
      </c>
      <c r="UYY426" s="84" t="s">
        <v>258</v>
      </c>
      <c r="UYZ426" s="84" t="s">
        <v>258</v>
      </c>
      <c r="UZA426" s="84" t="s">
        <v>258</v>
      </c>
      <c r="UZB426" s="84" t="s">
        <v>258</v>
      </c>
      <c r="UZC426" s="84" t="s">
        <v>258</v>
      </c>
      <c r="UZD426" s="84" t="s">
        <v>258</v>
      </c>
      <c r="UZE426" s="84" t="s">
        <v>258</v>
      </c>
      <c r="UZF426" s="84" t="s">
        <v>258</v>
      </c>
      <c r="UZG426" s="84" t="s">
        <v>258</v>
      </c>
      <c r="UZH426" s="84" t="s">
        <v>258</v>
      </c>
      <c r="UZI426" s="84" t="s">
        <v>258</v>
      </c>
      <c r="UZJ426" s="84" t="s">
        <v>258</v>
      </c>
      <c r="UZK426" s="84" t="s">
        <v>258</v>
      </c>
      <c r="UZL426" s="84" t="s">
        <v>258</v>
      </c>
      <c r="UZM426" s="84" t="s">
        <v>258</v>
      </c>
      <c r="UZN426" s="84" t="s">
        <v>258</v>
      </c>
      <c r="UZO426" s="84" t="s">
        <v>258</v>
      </c>
      <c r="UZP426" s="84" t="s">
        <v>258</v>
      </c>
      <c r="UZQ426" s="84" t="s">
        <v>258</v>
      </c>
      <c r="UZR426" s="84" t="s">
        <v>258</v>
      </c>
      <c r="UZS426" s="84" t="s">
        <v>258</v>
      </c>
      <c r="UZT426" s="84" t="s">
        <v>258</v>
      </c>
      <c r="UZU426" s="84" t="s">
        <v>258</v>
      </c>
      <c r="UZV426" s="84" t="s">
        <v>258</v>
      </c>
      <c r="UZW426" s="84" t="s">
        <v>258</v>
      </c>
      <c r="UZX426" s="84" t="s">
        <v>258</v>
      </c>
      <c r="UZY426" s="84" t="s">
        <v>258</v>
      </c>
      <c r="UZZ426" s="84" t="s">
        <v>258</v>
      </c>
      <c r="VAA426" s="84" t="s">
        <v>258</v>
      </c>
      <c r="VAB426" s="84" t="s">
        <v>258</v>
      </c>
      <c r="VAC426" s="84" t="s">
        <v>258</v>
      </c>
      <c r="VAD426" s="84" t="s">
        <v>258</v>
      </c>
      <c r="VAE426" s="84" t="s">
        <v>258</v>
      </c>
      <c r="VAF426" s="84" t="s">
        <v>258</v>
      </c>
      <c r="VAG426" s="84" t="s">
        <v>258</v>
      </c>
      <c r="VAH426" s="84" t="s">
        <v>258</v>
      </c>
      <c r="VAI426" s="84" t="s">
        <v>258</v>
      </c>
      <c r="VAJ426" s="84" t="s">
        <v>258</v>
      </c>
      <c r="VAK426" s="84" t="s">
        <v>258</v>
      </c>
      <c r="VAL426" s="84" t="s">
        <v>258</v>
      </c>
      <c r="VAM426" s="84" t="s">
        <v>258</v>
      </c>
      <c r="VAN426" s="84" t="s">
        <v>258</v>
      </c>
      <c r="VAO426" s="84" t="s">
        <v>258</v>
      </c>
      <c r="VAP426" s="84" t="s">
        <v>258</v>
      </c>
      <c r="VAQ426" s="84" t="s">
        <v>258</v>
      </c>
      <c r="VAR426" s="84" t="s">
        <v>258</v>
      </c>
      <c r="VAS426" s="84" t="s">
        <v>258</v>
      </c>
      <c r="VAT426" s="84" t="s">
        <v>258</v>
      </c>
      <c r="VAU426" s="84" t="s">
        <v>258</v>
      </c>
      <c r="VAV426" s="84" t="s">
        <v>258</v>
      </c>
      <c r="VAW426" s="84" t="s">
        <v>258</v>
      </c>
      <c r="VAX426" s="84" t="s">
        <v>258</v>
      </c>
      <c r="VAY426" s="84" t="s">
        <v>258</v>
      </c>
      <c r="VAZ426" s="84" t="s">
        <v>258</v>
      </c>
      <c r="VBA426" s="84" t="s">
        <v>258</v>
      </c>
      <c r="VBB426" s="84" t="s">
        <v>258</v>
      </c>
      <c r="VBC426" s="84" t="s">
        <v>258</v>
      </c>
      <c r="VBD426" s="84" t="s">
        <v>258</v>
      </c>
      <c r="VBE426" s="84" t="s">
        <v>258</v>
      </c>
      <c r="VBF426" s="84" t="s">
        <v>258</v>
      </c>
      <c r="VBG426" s="84" t="s">
        <v>258</v>
      </c>
      <c r="VBH426" s="84" t="s">
        <v>258</v>
      </c>
      <c r="VBI426" s="84" t="s">
        <v>258</v>
      </c>
      <c r="VBJ426" s="84" t="s">
        <v>258</v>
      </c>
      <c r="VBK426" s="84" t="s">
        <v>258</v>
      </c>
      <c r="VBL426" s="84" t="s">
        <v>258</v>
      </c>
      <c r="VBM426" s="84" t="s">
        <v>258</v>
      </c>
      <c r="VBN426" s="84" t="s">
        <v>258</v>
      </c>
      <c r="VBO426" s="84" t="s">
        <v>258</v>
      </c>
      <c r="VBP426" s="84" t="s">
        <v>258</v>
      </c>
      <c r="VBQ426" s="84" t="s">
        <v>258</v>
      </c>
      <c r="VBR426" s="84" t="s">
        <v>258</v>
      </c>
      <c r="VBS426" s="84" t="s">
        <v>258</v>
      </c>
      <c r="VBT426" s="84" t="s">
        <v>258</v>
      </c>
      <c r="VBU426" s="84" t="s">
        <v>258</v>
      </c>
      <c r="VBV426" s="84" t="s">
        <v>258</v>
      </c>
      <c r="VBW426" s="84" t="s">
        <v>258</v>
      </c>
      <c r="VBX426" s="84" t="s">
        <v>258</v>
      </c>
      <c r="VBY426" s="84" t="s">
        <v>258</v>
      </c>
      <c r="VBZ426" s="84" t="s">
        <v>258</v>
      </c>
      <c r="VCA426" s="84" t="s">
        <v>258</v>
      </c>
      <c r="VCB426" s="84" t="s">
        <v>258</v>
      </c>
      <c r="VCC426" s="84" t="s">
        <v>258</v>
      </c>
      <c r="VCD426" s="84" t="s">
        <v>258</v>
      </c>
      <c r="VCE426" s="84" t="s">
        <v>258</v>
      </c>
      <c r="VCF426" s="84" t="s">
        <v>258</v>
      </c>
      <c r="VCG426" s="84" t="s">
        <v>258</v>
      </c>
      <c r="VCH426" s="84" t="s">
        <v>258</v>
      </c>
      <c r="VCI426" s="84" t="s">
        <v>258</v>
      </c>
      <c r="VCJ426" s="84" t="s">
        <v>258</v>
      </c>
      <c r="VCK426" s="84" t="s">
        <v>258</v>
      </c>
      <c r="VCL426" s="84" t="s">
        <v>258</v>
      </c>
      <c r="VCM426" s="84" t="s">
        <v>258</v>
      </c>
      <c r="VCN426" s="84" t="s">
        <v>258</v>
      </c>
      <c r="VCO426" s="84" t="s">
        <v>258</v>
      </c>
      <c r="VCP426" s="84" t="s">
        <v>258</v>
      </c>
      <c r="VCQ426" s="84" t="s">
        <v>258</v>
      </c>
      <c r="VCR426" s="84" t="s">
        <v>258</v>
      </c>
      <c r="VCS426" s="84" t="s">
        <v>258</v>
      </c>
      <c r="VCT426" s="84" t="s">
        <v>258</v>
      </c>
      <c r="VCU426" s="84" t="s">
        <v>258</v>
      </c>
      <c r="VCV426" s="84" t="s">
        <v>258</v>
      </c>
      <c r="VCW426" s="84" t="s">
        <v>258</v>
      </c>
      <c r="VCX426" s="84" t="s">
        <v>258</v>
      </c>
      <c r="VCY426" s="84" t="s">
        <v>258</v>
      </c>
      <c r="VCZ426" s="84" t="s">
        <v>258</v>
      </c>
      <c r="VDA426" s="84" t="s">
        <v>258</v>
      </c>
      <c r="VDB426" s="84" t="s">
        <v>258</v>
      </c>
      <c r="VDC426" s="84" t="s">
        <v>258</v>
      </c>
      <c r="VDD426" s="84" t="s">
        <v>258</v>
      </c>
      <c r="VDE426" s="84" t="s">
        <v>258</v>
      </c>
      <c r="VDF426" s="84" t="s">
        <v>258</v>
      </c>
      <c r="VDG426" s="84" t="s">
        <v>258</v>
      </c>
      <c r="VDH426" s="84" t="s">
        <v>258</v>
      </c>
      <c r="VDI426" s="84" t="s">
        <v>258</v>
      </c>
      <c r="VDJ426" s="84" t="s">
        <v>258</v>
      </c>
      <c r="VDK426" s="84" t="s">
        <v>258</v>
      </c>
      <c r="VDL426" s="84" t="s">
        <v>258</v>
      </c>
      <c r="VDM426" s="84" t="s">
        <v>258</v>
      </c>
      <c r="VDN426" s="84" t="s">
        <v>258</v>
      </c>
      <c r="VDO426" s="84" t="s">
        <v>258</v>
      </c>
      <c r="VDP426" s="84" t="s">
        <v>258</v>
      </c>
      <c r="VDQ426" s="84" t="s">
        <v>258</v>
      </c>
      <c r="VDR426" s="84" t="s">
        <v>258</v>
      </c>
      <c r="VDS426" s="84" t="s">
        <v>258</v>
      </c>
      <c r="VDT426" s="84" t="s">
        <v>258</v>
      </c>
      <c r="VDU426" s="84" t="s">
        <v>258</v>
      </c>
      <c r="VDV426" s="84" t="s">
        <v>258</v>
      </c>
      <c r="VDW426" s="84" t="s">
        <v>258</v>
      </c>
      <c r="VDX426" s="84" t="s">
        <v>258</v>
      </c>
      <c r="VDY426" s="84" t="s">
        <v>258</v>
      </c>
      <c r="VDZ426" s="84" t="s">
        <v>258</v>
      </c>
      <c r="VEA426" s="84" t="s">
        <v>258</v>
      </c>
      <c r="VEB426" s="84" t="s">
        <v>258</v>
      </c>
      <c r="VEC426" s="84" t="s">
        <v>258</v>
      </c>
      <c r="VED426" s="84" t="s">
        <v>258</v>
      </c>
      <c r="VEE426" s="84" t="s">
        <v>258</v>
      </c>
      <c r="VEF426" s="84" t="s">
        <v>258</v>
      </c>
      <c r="VEG426" s="84" t="s">
        <v>258</v>
      </c>
      <c r="VEH426" s="84" t="s">
        <v>258</v>
      </c>
      <c r="VEI426" s="84" t="s">
        <v>258</v>
      </c>
      <c r="VEJ426" s="84" t="s">
        <v>258</v>
      </c>
      <c r="VEK426" s="84" t="s">
        <v>258</v>
      </c>
      <c r="VEL426" s="84" t="s">
        <v>258</v>
      </c>
      <c r="VEM426" s="84" t="s">
        <v>258</v>
      </c>
      <c r="VEN426" s="84" t="s">
        <v>258</v>
      </c>
      <c r="VEO426" s="84" t="s">
        <v>258</v>
      </c>
      <c r="VEP426" s="84" t="s">
        <v>258</v>
      </c>
      <c r="VEQ426" s="84" t="s">
        <v>258</v>
      </c>
      <c r="VER426" s="84" t="s">
        <v>258</v>
      </c>
      <c r="VES426" s="84" t="s">
        <v>258</v>
      </c>
      <c r="VET426" s="84" t="s">
        <v>258</v>
      </c>
      <c r="VEU426" s="84" t="s">
        <v>258</v>
      </c>
      <c r="VEV426" s="84" t="s">
        <v>258</v>
      </c>
      <c r="VEW426" s="84" t="s">
        <v>258</v>
      </c>
      <c r="VEX426" s="84" t="s">
        <v>258</v>
      </c>
      <c r="VEY426" s="84" t="s">
        <v>258</v>
      </c>
      <c r="VEZ426" s="84" t="s">
        <v>258</v>
      </c>
      <c r="VFA426" s="84" t="s">
        <v>258</v>
      </c>
      <c r="VFB426" s="84" t="s">
        <v>258</v>
      </c>
      <c r="VFC426" s="84" t="s">
        <v>258</v>
      </c>
      <c r="VFD426" s="84" t="s">
        <v>258</v>
      </c>
      <c r="VFE426" s="84" t="s">
        <v>258</v>
      </c>
      <c r="VFF426" s="84" t="s">
        <v>258</v>
      </c>
      <c r="VFG426" s="84" t="s">
        <v>258</v>
      </c>
      <c r="VFH426" s="84" t="s">
        <v>258</v>
      </c>
      <c r="VFI426" s="84" t="s">
        <v>258</v>
      </c>
      <c r="VFJ426" s="84" t="s">
        <v>258</v>
      </c>
      <c r="VFK426" s="84" t="s">
        <v>258</v>
      </c>
      <c r="VFL426" s="84" t="s">
        <v>258</v>
      </c>
      <c r="VFM426" s="84" t="s">
        <v>258</v>
      </c>
      <c r="VFN426" s="84" t="s">
        <v>258</v>
      </c>
      <c r="VFO426" s="84" t="s">
        <v>258</v>
      </c>
      <c r="VFP426" s="84" t="s">
        <v>258</v>
      </c>
      <c r="VFQ426" s="84" t="s">
        <v>258</v>
      </c>
      <c r="VFR426" s="84" t="s">
        <v>258</v>
      </c>
      <c r="VFS426" s="84" t="s">
        <v>258</v>
      </c>
      <c r="VFT426" s="84" t="s">
        <v>258</v>
      </c>
      <c r="VFU426" s="84" t="s">
        <v>258</v>
      </c>
      <c r="VFV426" s="84" t="s">
        <v>258</v>
      </c>
      <c r="VFW426" s="84" t="s">
        <v>258</v>
      </c>
      <c r="VFX426" s="84" t="s">
        <v>258</v>
      </c>
      <c r="VFY426" s="84" t="s">
        <v>258</v>
      </c>
      <c r="VFZ426" s="84" t="s">
        <v>258</v>
      </c>
      <c r="VGA426" s="84" t="s">
        <v>258</v>
      </c>
      <c r="VGB426" s="84" t="s">
        <v>258</v>
      </c>
      <c r="VGC426" s="84" t="s">
        <v>258</v>
      </c>
      <c r="VGD426" s="84" t="s">
        <v>258</v>
      </c>
      <c r="VGE426" s="84" t="s">
        <v>258</v>
      </c>
      <c r="VGF426" s="84" t="s">
        <v>258</v>
      </c>
      <c r="VGG426" s="84" t="s">
        <v>258</v>
      </c>
      <c r="VGH426" s="84" t="s">
        <v>258</v>
      </c>
      <c r="VGI426" s="84" t="s">
        <v>258</v>
      </c>
      <c r="VGJ426" s="84" t="s">
        <v>258</v>
      </c>
      <c r="VGK426" s="84" t="s">
        <v>258</v>
      </c>
      <c r="VGL426" s="84" t="s">
        <v>258</v>
      </c>
      <c r="VGM426" s="84" t="s">
        <v>258</v>
      </c>
      <c r="VGN426" s="84" t="s">
        <v>258</v>
      </c>
      <c r="VGO426" s="84" t="s">
        <v>258</v>
      </c>
      <c r="VGP426" s="84" t="s">
        <v>258</v>
      </c>
      <c r="VGQ426" s="84" t="s">
        <v>258</v>
      </c>
      <c r="VGR426" s="84" t="s">
        <v>258</v>
      </c>
      <c r="VGS426" s="84" t="s">
        <v>258</v>
      </c>
      <c r="VGT426" s="84" t="s">
        <v>258</v>
      </c>
      <c r="VGU426" s="84" t="s">
        <v>258</v>
      </c>
      <c r="VGV426" s="84" t="s">
        <v>258</v>
      </c>
      <c r="VGW426" s="84" t="s">
        <v>258</v>
      </c>
      <c r="VGX426" s="84" t="s">
        <v>258</v>
      </c>
      <c r="VGY426" s="84" t="s">
        <v>258</v>
      </c>
      <c r="VGZ426" s="84" t="s">
        <v>258</v>
      </c>
      <c r="VHA426" s="84" t="s">
        <v>258</v>
      </c>
      <c r="VHB426" s="84" t="s">
        <v>258</v>
      </c>
      <c r="VHC426" s="84" t="s">
        <v>258</v>
      </c>
      <c r="VHD426" s="84" t="s">
        <v>258</v>
      </c>
      <c r="VHE426" s="84" t="s">
        <v>258</v>
      </c>
      <c r="VHF426" s="84" t="s">
        <v>258</v>
      </c>
      <c r="VHG426" s="84" t="s">
        <v>258</v>
      </c>
      <c r="VHH426" s="84" t="s">
        <v>258</v>
      </c>
      <c r="VHI426" s="84" t="s">
        <v>258</v>
      </c>
      <c r="VHJ426" s="84" t="s">
        <v>258</v>
      </c>
      <c r="VHK426" s="84" t="s">
        <v>258</v>
      </c>
      <c r="VHL426" s="84" t="s">
        <v>258</v>
      </c>
      <c r="VHM426" s="84" t="s">
        <v>258</v>
      </c>
      <c r="VHN426" s="84" t="s">
        <v>258</v>
      </c>
      <c r="VHO426" s="84" t="s">
        <v>258</v>
      </c>
      <c r="VHP426" s="84" t="s">
        <v>258</v>
      </c>
      <c r="VHQ426" s="84" t="s">
        <v>258</v>
      </c>
      <c r="VHR426" s="84" t="s">
        <v>258</v>
      </c>
      <c r="VHS426" s="84" t="s">
        <v>258</v>
      </c>
      <c r="VHT426" s="84" t="s">
        <v>258</v>
      </c>
      <c r="VHU426" s="84" t="s">
        <v>258</v>
      </c>
      <c r="VHV426" s="84" t="s">
        <v>258</v>
      </c>
      <c r="VHW426" s="84" t="s">
        <v>258</v>
      </c>
      <c r="VHX426" s="84" t="s">
        <v>258</v>
      </c>
      <c r="VHY426" s="84" t="s">
        <v>258</v>
      </c>
      <c r="VHZ426" s="84" t="s">
        <v>258</v>
      </c>
      <c r="VIA426" s="84" t="s">
        <v>258</v>
      </c>
      <c r="VIB426" s="84" t="s">
        <v>258</v>
      </c>
      <c r="VIC426" s="84" t="s">
        <v>258</v>
      </c>
      <c r="VID426" s="84" t="s">
        <v>258</v>
      </c>
      <c r="VIE426" s="84" t="s">
        <v>258</v>
      </c>
      <c r="VIF426" s="84" t="s">
        <v>258</v>
      </c>
      <c r="VIG426" s="84" t="s">
        <v>258</v>
      </c>
      <c r="VIH426" s="84" t="s">
        <v>258</v>
      </c>
      <c r="VII426" s="84" t="s">
        <v>258</v>
      </c>
      <c r="VIJ426" s="84" t="s">
        <v>258</v>
      </c>
      <c r="VIK426" s="84" t="s">
        <v>258</v>
      </c>
      <c r="VIL426" s="84" t="s">
        <v>258</v>
      </c>
      <c r="VIM426" s="84" t="s">
        <v>258</v>
      </c>
      <c r="VIN426" s="84" t="s">
        <v>258</v>
      </c>
      <c r="VIO426" s="84" t="s">
        <v>258</v>
      </c>
      <c r="VIP426" s="84" t="s">
        <v>258</v>
      </c>
      <c r="VIQ426" s="84" t="s">
        <v>258</v>
      </c>
      <c r="VIR426" s="84" t="s">
        <v>258</v>
      </c>
      <c r="VIS426" s="84" t="s">
        <v>258</v>
      </c>
      <c r="VIT426" s="84" t="s">
        <v>258</v>
      </c>
      <c r="VIU426" s="84" t="s">
        <v>258</v>
      </c>
      <c r="VIV426" s="84" t="s">
        <v>258</v>
      </c>
      <c r="VIW426" s="84" t="s">
        <v>258</v>
      </c>
      <c r="VIX426" s="84" t="s">
        <v>258</v>
      </c>
      <c r="VIY426" s="84" t="s">
        <v>258</v>
      </c>
      <c r="VIZ426" s="84" t="s">
        <v>258</v>
      </c>
      <c r="VJA426" s="84" t="s">
        <v>258</v>
      </c>
      <c r="VJB426" s="84" t="s">
        <v>258</v>
      </c>
      <c r="VJC426" s="84" t="s">
        <v>258</v>
      </c>
      <c r="VJD426" s="84" t="s">
        <v>258</v>
      </c>
      <c r="VJE426" s="84" t="s">
        <v>258</v>
      </c>
      <c r="VJF426" s="84" t="s">
        <v>258</v>
      </c>
      <c r="VJG426" s="84" t="s">
        <v>258</v>
      </c>
      <c r="VJH426" s="84" t="s">
        <v>258</v>
      </c>
      <c r="VJI426" s="84" t="s">
        <v>258</v>
      </c>
      <c r="VJJ426" s="84" t="s">
        <v>258</v>
      </c>
      <c r="VJK426" s="84" t="s">
        <v>258</v>
      </c>
      <c r="VJL426" s="84" t="s">
        <v>258</v>
      </c>
      <c r="VJM426" s="84" t="s">
        <v>258</v>
      </c>
      <c r="VJN426" s="84" t="s">
        <v>258</v>
      </c>
      <c r="VJO426" s="84" t="s">
        <v>258</v>
      </c>
      <c r="VJP426" s="84" t="s">
        <v>258</v>
      </c>
      <c r="VJQ426" s="84" t="s">
        <v>258</v>
      </c>
      <c r="VJR426" s="84" t="s">
        <v>258</v>
      </c>
      <c r="VJS426" s="84" t="s">
        <v>258</v>
      </c>
      <c r="VJT426" s="84" t="s">
        <v>258</v>
      </c>
      <c r="VJU426" s="84" t="s">
        <v>258</v>
      </c>
      <c r="VJV426" s="84" t="s">
        <v>258</v>
      </c>
      <c r="VJW426" s="84" t="s">
        <v>258</v>
      </c>
      <c r="VJX426" s="84" t="s">
        <v>258</v>
      </c>
      <c r="VJY426" s="84" t="s">
        <v>258</v>
      </c>
      <c r="VJZ426" s="84" t="s">
        <v>258</v>
      </c>
      <c r="VKA426" s="84" t="s">
        <v>258</v>
      </c>
      <c r="VKB426" s="84" t="s">
        <v>258</v>
      </c>
      <c r="VKC426" s="84" t="s">
        <v>258</v>
      </c>
      <c r="VKD426" s="84" t="s">
        <v>258</v>
      </c>
      <c r="VKE426" s="84" t="s">
        <v>258</v>
      </c>
      <c r="VKF426" s="84" t="s">
        <v>258</v>
      </c>
      <c r="VKG426" s="84" t="s">
        <v>258</v>
      </c>
      <c r="VKH426" s="84" t="s">
        <v>258</v>
      </c>
      <c r="VKI426" s="84" t="s">
        <v>258</v>
      </c>
      <c r="VKJ426" s="84" t="s">
        <v>258</v>
      </c>
      <c r="VKK426" s="84" t="s">
        <v>258</v>
      </c>
      <c r="VKL426" s="84" t="s">
        <v>258</v>
      </c>
      <c r="VKM426" s="84" t="s">
        <v>258</v>
      </c>
      <c r="VKN426" s="84" t="s">
        <v>258</v>
      </c>
      <c r="VKO426" s="84" t="s">
        <v>258</v>
      </c>
      <c r="VKP426" s="84" t="s">
        <v>258</v>
      </c>
      <c r="VKQ426" s="84" t="s">
        <v>258</v>
      </c>
      <c r="VKR426" s="84" t="s">
        <v>258</v>
      </c>
      <c r="VKS426" s="84" t="s">
        <v>258</v>
      </c>
      <c r="VKT426" s="84" t="s">
        <v>258</v>
      </c>
      <c r="VKU426" s="84" t="s">
        <v>258</v>
      </c>
      <c r="VKV426" s="84" t="s">
        <v>258</v>
      </c>
      <c r="VKW426" s="84" t="s">
        <v>258</v>
      </c>
      <c r="VKX426" s="84" t="s">
        <v>258</v>
      </c>
      <c r="VKY426" s="84" t="s">
        <v>258</v>
      </c>
      <c r="VKZ426" s="84" t="s">
        <v>258</v>
      </c>
      <c r="VLA426" s="84" t="s">
        <v>258</v>
      </c>
      <c r="VLB426" s="84" t="s">
        <v>258</v>
      </c>
      <c r="VLC426" s="84" t="s">
        <v>258</v>
      </c>
      <c r="VLD426" s="84" t="s">
        <v>258</v>
      </c>
      <c r="VLE426" s="84" t="s">
        <v>258</v>
      </c>
      <c r="VLF426" s="84" t="s">
        <v>258</v>
      </c>
      <c r="VLG426" s="84" t="s">
        <v>258</v>
      </c>
      <c r="VLH426" s="84" t="s">
        <v>258</v>
      </c>
      <c r="VLI426" s="84" t="s">
        <v>258</v>
      </c>
      <c r="VLJ426" s="84" t="s">
        <v>258</v>
      </c>
      <c r="VLK426" s="84" t="s">
        <v>258</v>
      </c>
      <c r="VLL426" s="84" t="s">
        <v>258</v>
      </c>
      <c r="VLM426" s="84" t="s">
        <v>258</v>
      </c>
      <c r="VLN426" s="84" t="s">
        <v>258</v>
      </c>
      <c r="VLO426" s="84" t="s">
        <v>258</v>
      </c>
      <c r="VLP426" s="84" t="s">
        <v>258</v>
      </c>
      <c r="VLQ426" s="84" t="s">
        <v>258</v>
      </c>
      <c r="VLR426" s="84" t="s">
        <v>258</v>
      </c>
      <c r="VLS426" s="84" t="s">
        <v>258</v>
      </c>
      <c r="VLT426" s="84" t="s">
        <v>258</v>
      </c>
      <c r="VLU426" s="84" t="s">
        <v>258</v>
      </c>
      <c r="VLV426" s="84" t="s">
        <v>258</v>
      </c>
      <c r="VLW426" s="84" t="s">
        <v>258</v>
      </c>
      <c r="VLX426" s="84" t="s">
        <v>258</v>
      </c>
      <c r="VLY426" s="84" t="s">
        <v>258</v>
      </c>
      <c r="VLZ426" s="84" t="s">
        <v>258</v>
      </c>
      <c r="VMA426" s="84" t="s">
        <v>258</v>
      </c>
      <c r="VMB426" s="84" t="s">
        <v>258</v>
      </c>
      <c r="VMC426" s="84" t="s">
        <v>258</v>
      </c>
      <c r="VMD426" s="84" t="s">
        <v>258</v>
      </c>
      <c r="VME426" s="84" t="s">
        <v>258</v>
      </c>
      <c r="VMF426" s="84" t="s">
        <v>258</v>
      </c>
      <c r="VMG426" s="84" t="s">
        <v>258</v>
      </c>
      <c r="VMH426" s="84" t="s">
        <v>258</v>
      </c>
      <c r="VMI426" s="84" t="s">
        <v>258</v>
      </c>
      <c r="VMJ426" s="84" t="s">
        <v>258</v>
      </c>
      <c r="VMK426" s="84" t="s">
        <v>258</v>
      </c>
      <c r="VML426" s="84" t="s">
        <v>258</v>
      </c>
      <c r="VMM426" s="84" t="s">
        <v>258</v>
      </c>
      <c r="VMN426" s="84" t="s">
        <v>258</v>
      </c>
      <c r="VMO426" s="84" t="s">
        <v>258</v>
      </c>
      <c r="VMP426" s="84" t="s">
        <v>258</v>
      </c>
      <c r="VMQ426" s="84" t="s">
        <v>258</v>
      </c>
      <c r="VMR426" s="84" t="s">
        <v>258</v>
      </c>
      <c r="VMS426" s="84" t="s">
        <v>258</v>
      </c>
      <c r="VMT426" s="84" t="s">
        <v>258</v>
      </c>
      <c r="VMU426" s="84" t="s">
        <v>258</v>
      </c>
      <c r="VMV426" s="84" t="s">
        <v>258</v>
      </c>
      <c r="VMW426" s="84" t="s">
        <v>258</v>
      </c>
      <c r="VMX426" s="84" t="s">
        <v>258</v>
      </c>
      <c r="VMY426" s="84" t="s">
        <v>258</v>
      </c>
      <c r="VMZ426" s="84" t="s">
        <v>258</v>
      </c>
      <c r="VNA426" s="84" t="s">
        <v>258</v>
      </c>
      <c r="VNB426" s="84" t="s">
        <v>258</v>
      </c>
      <c r="VNC426" s="84" t="s">
        <v>258</v>
      </c>
      <c r="VND426" s="84" t="s">
        <v>258</v>
      </c>
      <c r="VNE426" s="84" t="s">
        <v>258</v>
      </c>
      <c r="VNF426" s="84" t="s">
        <v>258</v>
      </c>
      <c r="VNG426" s="84" t="s">
        <v>258</v>
      </c>
      <c r="VNH426" s="84" t="s">
        <v>258</v>
      </c>
      <c r="VNI426" s="84" t="s">
        <v>258</v>
      </c>
      <c r="VNJ426" s="84" t="s">
        <v>258</v>
      </c>
      <c r="VNK426" s="84" t="s">
        <v>258</v>
      </c>
      <c r="VNL426" s="84" t="s">
        <v>258</v>
      </c>
      <c r="VNM426" s="84" t="s">
        <v>258</v>
      </c>
      <c r="VNN426" s="84" t="s">
        <v>258</v>
      </c>
      <c r="VNO426" s="84" t="s">
        <v>258</v>
      </c>
      <c r="VNP426" s="84" t="s">
        <v>258</v>
      </c>
      <c r="VNQ426" s="84" t="s">
        <v>258</v>
      </c>
      <c r="VNR426" s="84" t="s">
        <v>258</v>
      </c>
      <c r="VNS426" s="84" t="s">
        <v>258</v>
      </c>
      <c r="VNT426" s="84" t="s">
        <v>258</v>
      </c>
      <c r="VNU426" s="84" t="s">
        <v>258</v>
      </c>
      <c r="VNV426" s="84" t="s">
        <v>258</v>
      </c>
      <c r="VNW426" s="84" t="s">
        <v>258</v>
      </c>
      <c r="VNX426" s="84" t="s">
        <v>258</v>
      </c>
      <c r="VNY426" s="84" t="s">
        <v>258</v>
      </c>
      <c r="VNZ426" s="84" t="s">
        <v>258</v>
      </c>
      <c r="VOA426" s="84" t="s">
        <v>258</v>
      </c>
      <c r="VOB426" s="84" t="s">
        <v>258</v>
      </c>
      <c r="VOC426" s="84" t="s">
        <v>258</v>
      </c>
      <c r="VOD426" s="84" t="s">
        <v>258</v>
      </c>
      <c r="VOE426" s="84" t="s">
        <v>258</v>
      </c>
      <c r="VOF426" s="84" t="s">
        <v>258</v>
      </c>
      <c r="VOG426" s="84" t="s">
        <v>258</v>
      </c>
      <c r="VOH426" s="84" t="s">
        <v>258</v>
      </c>
      <c r="VOI426" s="84" t="s">
        <v>258</v>
      </c>
      <c r="VOJ426" s="84" t="s">
        <v>258</v>
      </c>
      <c r="VOK426" s="84" t="s">
        <v>258</v>
      </c>
      <c r="VOL426" s="84" t="s">
        <v>258</v>
      </c>
      <c r="VOM426" s="84" t="s">
        <v>258</v>
      </c>
      <c r="VON426" s="84" t="s">
        <v>258</v>
      </c>
      <c r="VOO426" s="84" t="s">
        <v>258</v>
      </c>
      <c r="VOP426" s="84" t="s">
        <v>258</v>
      </c>
      <c r="VOQ426" s="84" t="s">
        <v>258</v>
      </c>
      <c r="VOR426" s="84" t="s">
        <v>258</v>
      </c>
      <c r="VOS426" s="84" t="s">
        <v>258</v>
      </c>
      <c r="VOT426" s="84" t="s">
        <v>258</v>
      </c>
      <c r="VOU426" s="84" t="s">
        <v>258</v>
      </c>
      <c r="VOV426" s="84" t="s">
        <v>258</v>
      </c>
      <c r="VOW426" s="84" t="s">
        <v>258</v>
      </c>
      <c r="VOX426" s="84" t="s">
        <v>258</v>
      </c>
      <c r="VOY426" s="84" t="s">
        <v>258</v>
      </c>
      <c r="VOZ426" s="84" t="s">
        <v>258</v>
      </c>
      <c r="VPA426" s="84" t="s">
        <v>258</v>
      </c>
      <c r="VPB426" s="84" t="s">
        <v>258</v>
      </c>
      <c r="VPC426" s="84" t="s">
        <v>258</v>
      </c>
      <c r="VPD426" s="84" t="s">
        <v>258</v>
      </c>
      <c r="VPE426" s="84" t="s">
        <v>258</v>
      </c>
      <c r="VPF426" s="84" t="s">
        <v>258</v>
      </c>
      <c r="VPG426" s="84" t="s">
        <v>258</v>
      </c>
      <c r="VPH426" s="84" t="s">
        <v>258</v>
      </c>
      <c r="VPI426" s="84" t="s">
        <v>258</v>
      </c>
      <c r="VPJ426" s="84" t="s">
        <v>258</v>
      </c>
      <c r="VPK426" s="84" t="s">
        <v>258</v>
      </c>
      <c r="VPL426" s="84" t="s">
        <v>258</v>
      </c>
      <c r="VPM426" s="84" t="s">
        <v>258</v>
      </c>
      <c r="VPN426" s="84" t="s">
        <v>258</v>
      </c>
      <c r="VPO426" s="84" t="s">
        <v>258</v>
      </c>
      <c r="VPP426" s="84" t="s">
        <v>258</v>
      </c>
      <c r="VPQ426" s="84" t="s">
        <v>258</v>
      </c>
      <c r="VPR426" s="84" t="s">
        <v>258</v>
      </c>
      <c r="VPS426" s="84" t="s">
        <v>258</v>
      </c>
      <c r="VPT426" s="84" t="s">
        <v>258</v>
      </c>
      <c r="VPU426" s="84" t="s">
        <v>258</v>
      </c>
      <c r="VPV426" s="84" t="s">
        <v>258</v>
      </c>
      <c r="VPW426" s="84" t="s">
        <v>258</v>
      </c>
      <c r="VPX426" s="84" t="s">
        <v>258</v>
      </c>
      <c r="VPY426" s="84" t="s">
        <v>258</v>
      </c>
      <c r="VPZ426" s="84" t="s">
        <v>258</v>
      </c>
      <c r="VQA426" s="84" t="s">
        <v>258</v>
      </c>
      <c r="VQB426" s="84" t="s">
        <v>258</v>
      </c>
      <c r="VQC426" s="84" t="s">
        <v>258</v>
      </c>
      <c r="VQD426" s="84" t="s">
        <v>258</v>
      </c>
      <c r="VQE426" s="84" t="s">
        <v>258</v>
      </c>
      <c r="VQF426" s="84" t="s">
        <v>258</v>
      </c>
      <c r="VQG426" s="84" t="s">
        <v>258</v>
      </c>
      <c r="VQH426" s="84" t="s">
        <v>258</v>
      </c>
      <c r="VQI426" s="84" t="s">
        <v>258</v>
      </c>
      <c r="VQJ426" s="84" t="s">
        <v>258</v>
      </c>
      <c r="VQK426" s="84" t="s">
        <v>258</v>
      </c>
      <c r="VQL426" s="84" t="s">
        <v>258</v>
      </c>
      <c r="VQM426" s="84" t="s">
        <v>258</v>
      </c>
      <c r="VQN426" s="84" t="s">
        <v>258</v>
      </c>
      <c r="VQO426" s="84" t="s">
        <v>258</v>
      </c>
      <c r="VQP426" s="84" t="s">
        <v>258</v>
      </c>
      <c r="VQQ426" s="84" t="s">
        <v>258</v>
      </c>
      <c r="VQR426" s="84" t="s">
        <v>258</v>
      </c>
      <c r="VQS426" s="84" t="s">
        <v>258</v>
      </c>
      <c r="VQT426" s="84" t="s">
        <v>258</v>
      </c>
      <c r="VQU426" s="84" t="s">
        <v>258</v>
      </c>
      <c r="VQV426" s="84" t="s">
        <v>258</v>
      </c>
      <c r="VQW426" s="84" t="s">
        <v>258</v>
      </c>
      <c r="VQX426" s="84" t="s">
        <v>258</v>
      </c>
      <c r="VQY426" s="84" t="s">
        <v>258</v>
      </c>
      <c r="VQZ426" s="84" t="s">
        <v>258</v>
      </c>
      <c r="VRA426" s="84" t="s">
        <v>258</v>
      </c>
      <c r="VRB426" s="84" t="s">
        <v>258</v>
      </c>
      <c r="VRC426" s="84" t="s">
        <v>258</v>
      </c>
      <c r="VRD426" s="84" t="s">
        <v>258</v>
      </c>
      <c r="VRE426" s="84" t="s">
        <v>258</v>
      </c>
      <c r="VRF426" s="84" t="s">
        <v>258</v>
      </c>
      <c r="VRG426" s="84" t="s">
        <v>258</v>
      </c>
      <c r="VRH426" s="84" t="s">
        <v>258</v>
      </c>
      <c r="VRI426" s="84" t="s">
        <v>258</v>
      </c>
      <c r="VRJ426" s="84" t="s">
        <v>258</v>
      </c>
      <c r="VRK426" s="84" t="s">
        <v>258</v>
      </c>
      <c r="VRL426" s="84" t="s">
        <v>258</v>
      </c>
      <c r="VRM426" s="84" t="s">
        <v>258</v>
      </c>
      <c r="VRN426" s="84" t="s">
        <v>258</v>
      </c>
      <c r="VRO426" s="84" t="s">
        <v>258</v>
      </c>
      <c r="VRP426" s="84" t="s">
        <v>258</v>
      </c>
      <c r="VRQ426" s="84" t="s">
        <v>258</v>
      </c>
      <c r="VRR426" s="84" t="s">
        <v>258</v>
      </c>
      <c r="VRS426" s="84" t="s">
        <v>258</v>
      </c>
      <c r="VRT426" s="84" t="s">
        <v>258</v>
      </c>
      <c r="VRU426" s="84" t="s">
        <v>258</v>
      </c>
      <c r="VRV426" s="84" t="s">
        <v>258</v>
      </c>
      <c r="VRW426" s="84" t="s">
        <v>258</v>
      </c>
      <c r="VRX426" s="84" t="s">
        <v>258</v>
      </c>
      <c r="VRY426" s="84" t="s">
        <v>258</v>
      </c>
      <c r="VRZ426" s="84" t="s">
        <v>258</v>
      </c>
      <c r="VSA426" s="84" t="s">
        <v>258</v>
      </c>
      <c r="VSB426" s="84" t="s">
        <v>258</v>
      </c>
      <c r="VSC426" s="84" t="s">
        <v>258</v>
      </c>
      <c r="VSD426" s="84" t="s">
        <v>258</v>
      </c>
      <c r="VSE426" s="84" t="s">
        <v>258</v>
      </c>
      <c r="VSF426" s="84" t="s">
        <v>258</v>
      </c>
      <c r="VSG426" s="84" t="s">
        <v>258</v>
      </c>
      <c r="VSH426" s="84" t="s">
        <v>258</v>
      </c>
      <c r="VSI426" s="84" t="s">
        <v>258</v>
      </c>
      <c r="VSJ426" s="84" t="s">
        <v>258</v>
      </c>
      <c r="VSK426" s="84" t="s">
        <v>258</v>
      </c>
      <c r="VSL426" s="84" t="s">
        <v>258</v>
      </c>
      <c r="VSM426" s="84" t="s">
        <v>258</v>
      </c>
      <c r="VSN426" s="84" t="s">
        <v>258</v>
      </c>
      <c r="VSO426" s="84" t="s">
        <v>258</v>
      </c>
      <c r="VSP426" s="84" t="s">
        <v>258</v>
      </c>
      <c r="VSQ426" s="84" t="s">
        <v>258</v>
      </c>
      <c r="VSR426" s="84" t="s">
        <v>258</v>
      </c>
      <c r="VSS426" s="84" t="s">
        <v>258</v>
      </c>
      <c r="VST426" s="84" t="s">
        <v>258</v>
      </c>
      <c r="VSU426" s="84" t="s">
        <v>258</v>
      </c>
      <c r="VSV426" s="84" t="s">
        <v>258</v>
      </c>
      <c r="VSW426" s="84" t="s">
        <v>258</v>
      </c>
      <c r="VSX426" s="84" t="s">
        <v>258</v>
      </c>
      <c r="VSY426" s="84" t="s">
        <v>258</v>
      </c>
      <c r="VSZ426" s="84" t="s">
        <v>258</v>
      </c>
      <c r="VTA426" s="84" t="s">
        <v>258</v>
      </c>
      <c r="VTB426" s="84" t="s">
        <v>258</v>
      </c>
      <c r="VTC426" s="84" t="s">
        <v>258</v>
      </c>
      <c r="VTD426" s="84" t="s">
        <v>258</v>
      </c>
      <c r="VTE426" s="84" t="s">
        <v>258</v>
      </c>
      <c r="VTF426" s="84" t="s">
        <v>258</v>
      </c>
      <c r="VTG426" s="84" t="s">
        <v>258</v>
      </c>
      <c r="VTH426" s="84" t="s">
        <v>258</v>
      </c>
      <c r="VTI426" s="84" t="s">
        <v>258</v>
      </c>
      <c r="VTJ426" s="84" t="s">
        <v>258</v>
      </c>
      <c r="VTK426" s="84" t="s">
        <v>258</v>
      </c>
      <c r="VTL426" s="84" t="s">
        <v>258</v>
      </c>
      <c r="VTM426" s="84" t="s">
        <v>258</v>
      </c>
      <c r="VTN426" s="84" t="s">
        <v>258</v>
      </c>
      <c r="VTO426" s="84" t="s">
        <v>258</v>
      </c>
      <c r="VTP426" s="84" t="s">
        <v>258</v>
      </c>
      <c r="VTQ426" s="84" t="s">
        <v>258</v>
      </c>
      <c r="VTR426" s="84" t="s">
        <v>258</v>
      </c>
      <c r="VTS426" s="84" t="s">
        <v>258</v>
      </c>
      <c r="VTT426" s="84" t="s">
        <v>258</v>
      </c>
      <c r="VTU426" s="84" t="s">
        <v>258</v>
      </c>
      <c r="VTV426" s="84" t="s">
        <v>258</v>
      </c>
      <c r="VTW426" s="84" t="s">
        <v>258</v>
      </c>
      <c r="VTX426" s="84" t="s">
        <v>258</v>
      </c>
      <c r="VTY426" s="84" t="s">
        <v>258</v>
      </c>
      <c r="VTZ426" s="84" t="s">
        <v>258</v>
      </c>
      <c r="VUA426" s="84" t="s">
        <v>258</v>
      </c>
      <c r="VUB426" s="84" t="s">
        <v>258</v>
      </c>
      <c r="VUC426" s="84" t="s">
        <v>258</v>
      </c>
      <c r="VUD426" s="84" t="s">
        <v>258</v>
      </c>
      <c r="VUE426" s="84" t="s">
        <v>258</v>
      </c>
      <c r="VUF426" s="84" t="s">
        <v>258</v>
      </c>
      <c r="VUG426" s="84" t="s">
        <v>258</v>
      </c>
      <c r="VUH426" s="84" t="s">
        <v>258</v>
      </c>
      <c r="VUI426" s="84" t="s">
        <v>258</v>
      </c>
      <c r="VUJ426" s="84" t="s">
        <v>258</v>
      </c>
      <c r="VUK426" s="84" t="s">
        <v>258</v>
      </c>
      <c r="VUL426" s="84" t="s">
        <v>258</v>
      </c>
      <c r="VUM426" s="84" t="s">
        <v>258</v>
      </c>
      <c r="VUN426" s="84" t="s">
        <v>258</v>
      </c>
      <c r="VUO426" s="84" t="s">
        <v>258</v>
      </c>
      <c r="VUP426" s="84" t="s">
        <v>258</v>
      </c>
      <c r="VUQ426" s="84" t="s">
        <v>258</v>
      </c>
      <c r="VUR426" s="84" t="s">
        <v>258</v>
      </c>
      <c r="VUS426" s="84" t="s">
        <v>258</v>
      </c>
      <c r="VUT426" s="84" t="s">
        <v>258</v>
      </c>
      <c r="VUU426" s="84" t="s">
        <v>258</v>
      </c>
      <c r="VUV426" s="84" t="s">
        <v>258</v>
      </c>
      <c r="VUW426" s="84" t="s">
        <v>258</v>
      </c>
      <c r="VUX426" s="84" t="s">
        <v>258</v>
      </c>
      <c r="VUY426" s="84" t="s">
        <v>258</v>
      </c>
      <c r="VUZ426" s="84" t="s">
        <v>258</v>
      </c>
      <c r="VVA426" s="84" t="s">
        <v>258</v>
      </c>
      <c r="VVB426" s="84" t="s">
        <v>258</v>
      </c>
      <c r="VVC426" s="84" t="s">
        <v>258</v>
      </c>
      <c r="VVD426" s="84" t="s">
        <v>258</v>
      </c>
      <c r="VVE426" s="84" t="s">
        <v>258</v>
      </c>
      <c r="VVF426" s="84" t="s">
        <v>258</v>
      </c>
      <c r="VVG426" s="84" t="s">
        <v>258</v>
      </c>
      <c r="VVH426" s="84" t="s">
        <v>258</v>
      </c>
      <c r="VVI426" s="84" t="s">
        <v>258</v>
      </c>
      <c r="VVJ426" s="84" t="s">
        <v>258</v>
      </c>
      <c r="VVK426" s="84" t="s">
        <v>258</v>
      </c>
      <c r="VVL426" s="84" t="s">
        <v>258</v>
      </c>
      <c r="VVM426" s="84" t="s">
        <v>258</v>
      </c>
      <c r="VVN426" s="84" t="s">
        <v>258</v>
      </c>
      <c r="VVO426" s="84" t="s">
        <v>258</v>
      </c>
      <c r="VVP426" s="84" t="s">
        <v>258</v>
      </c>
      <c r="VVQ426" s="84" t="s">
        <v>258</v>
      </c>
      <c r="VVR426" s="84" t="s">
        <v>258</v>
      </c>
      <c r="VVS426" s="84" t="s">
        <v>258</v>
      </c>
      <c r="VVT426" s="84" t="s">
        <v>258</v>
      </c>
      <c r="VVU426" s="84" t="s">
        <v>258</v>
      </c>
      <c r="VVV426" s="84" t="s">
        <v>258</v>
      </c>
      <c r="VVW426" s="84" t="s">
        <v>258</v>
      </c>
      <c r="VVX426" s="84" t="s">
        <v>258</v>
      </c>
      <c r="VVY426" s="84" t="s">
        <v>258</v>
      </c>
      <c r="VVZ426" s="84" t="s">
        <v>258</v>
      </c>
      <c r="VWA426" s="84" t="s">
        <v>258</v>
      </c>
      <c r="VWB426" s="84" t="s">
        <v>258</v>
      </c>
      <c r="VWC426" s="84" t="s">
        <v>258</v>
      </c>
      <c r="VWD426" s="84" t="s">
        <v>258</v>
      </c>
      <c r="VWE426" s="84" t="s">
        <v>258</v>
      </c>
      <c r="VWF426" s="84" t="s">
        <v>258</v>
      </c>
      <c r="VWG426" s="84" t="s">
        <v>258</v>
      </c>
      <c r="VWH426" s="84" t="s">
        <v>258</v>
      </c>
      <c r="VWI426" s="84" t="s">
        <v>258</v>
      </c>
      <c r="VWJ426" s="84" t="s">
        <v>258</v>
      </c>
      <c r="VWK426" s="84" t="s">
        <v>258</v>
      </c>
      <c r="VWL426" s="84" t="s">
        <v>258</v>
      </c>
      <c r="VWM426" s="84" t="s">
        <v>258</v>
      </c>
      <c r="VWN426" s="84" t="s">
        <v>258</v>
      </c>
      <c r="VWO426" s="84" t="s">
        <v>258</v>
      </c>
      <c r="VWP426" s="84" t="s">
        <v>258</v>
      </c>
      <c r="VWQ426" s="84" t="s">
        <v>258</v>
      </c>
      <c r="VWR426" s="84" t="s">
        <v>258</v>
      </c>
      <c r="VWS426" s="84" t="s">
        <v>258</v>
      </c>
      <c r="VWT426" s="84" t="s">
        <v>258</v>
      </c>
      <c r="VWU426" s="84" t="s">
        <v>258</v>
      </c>
      <c r="VWV426" s="84" t="s">
        <v>258</v>
      </c>
      <c r="VWW426" s="84" t="s">
        <v>258</v>
      </c>
      <c r="VWX426" s="84" t="s">
        <v>258</v>
      </c>
      <c r="VWY426" s="84" t="s">
        <v>258</v>
      </c>
      <c r="VWZ426" s="84" t="s">
        <v>258</v>
      </c>
      <c r="VXA426" s="84" t="s">
        <v>258</v>
      </c>
      <c r="VXB426" s="84" t="s">
        <v>258</v>
      </c>
      <c r="VXC426" s="84" t="s">
        <v>258</v>
      </c>
      <c r="VXD426" s="84" t="s">
        <v>258</v>
      </c>
      <c r="VXE426" s="84" t="s">
        <v>258</v>
      </c>
      <c r="VXF426" s="84" t="s">
        <v>258</v>
      </c>
      <c r="VXG426" s="84" t="s">
        <v>258</v>
      </c>
      <c r="VXH426" s="84" t="s">
        <v>258</v>
      </c>
      <c r="VXI426" s="84" t="s">
        <v>258</v>
      </c>
      <c r="VXJ426" s="84" t="s">
        <v>258</v>
      </c>
      <c r="VXK426" s="84" t="s">
        <v>258</v>
      </c>
      <c r="VXL426" s="84" t="s">
        <v>258</v>
      </c>
      <c r="VXM426" s="84" t="s">
        <v>258</v>
      </c>
      <c r="VXN426" s="84" t="s">
        <v>258</v>
      </c>
      <c r="VXO426" s="84" t="s">
        <v>258</v>
      </c>
      <c r="VXP426" s="84" t="s">
        <v>258</v>
      </c>
      <c r="VXQ426" s="84" t="s">
        <v>258</v>
      </c>
      <c r="VXR426" s="84" t="s">
        <v>258</v>
      </c>
      <c r="VXS426" s="84" t="s">
        <v>258</v>
      </c>
      <c r="VXT426" s="84" t="s">
        <v>258</v>
      </c>
      <c r="VXU426" s="84" t="s">
        <v>258</v>
      </c>
      <c r="VXV426" s="84" t="s">
        <v>258</v>
      </c>
      <c r="VXW426" s="84" t="s">
        <v>258</v>
      </c>
      <c r="VXX426" s="84" t="s">
        <v>258</v>
      </c>
      <c r="VXY426" s="84" t="s">
        <v>258</v>
      </c>
      <c r="VXZ426" s="84" t="s">
        <v>258</v>
      </c>
      <c r="VYA426" s="84" t="s">
        <v>258</v>
      </c>
      <c r="VYB426" s="84" t="s">
        <v>258</v>
      </c>
      <c r="VYC426" s="84" t="s">
        <v>258</v>
      </c>
      <c r="VYD426" s="84" t="s">
        <v>258</v>
      </c>
      <c r="VYE426" s="84" t="s">
        <v>258</v>
      </c>
      <c r="VYF426" s="84" t="s">
        <v>258</v>
      </c>
      <c r="VYG426" s="84" t="s">
        <v>258</v>
      </c>
      <c r="VYH426" s="84" t="s">
        <v>258</v>
      </c>
      <c r="VYI426" s="84" t="s">
        <v>258</v>
      </c>
      <c r="VYJ426" s="84" t="s">
        <v>258</v>
      </c>
      <c r="VYK426" s="84" t="s">
        <v>258</v>
      </c>
      <c r="VYL426" s="84" t="s">
        <v>258</v>
      </c>
      <c r="VYM426" s="84" t="s">
        <v>258</v>
      </c>
      <c r="VYN426" s="84" t="s">
        <v>258</v>
      </c>
      <c r="VYO426" s="84" t="s">
        <v>258</v>
      </c>
      <c r="VYP426" s="84" t="s">
        <v>258</v>
      </c>
      <c r="VYQ426" s="84" t="s">
        <v>258</v>
      </c>
      <c r="VYR426" s="84" t="s">
        <v>258</v>
      </c>
      <c r="VYS426" s="84" t="s">
        <v>258</v>
      </c>
      <c r="VYT426" s="84" t="s">
        <v>258</v>
      </c>
      <c r="VYU426" s="84" t="s">
        <v>258</v>
      </c>
      <c r="VYV426" s="84" t="s">
        <v>258</v>
      </c>
      <c r="VYW426" s="84" t="s">
        <v>258</v>
      </c>
      <c r="VYX426" s="84" t="s">
        <v>258</v>
      </c>
      <c r="VYY426" s="84" t="s">
        <v>258</v>
      </c>
      <c r="VYZ426" s="84" t="s">
        <v>258</v>
      </c>
      <c r="VZA426" s="84" t="s">
        <v>258</v>
      </c>
      <c r="VZB426" s="84" t="s">
        <v>258</v>
      </c>
      <c r="VZC426" s="84" t="s">
        <v>258</v>
      </c>
      <c r="VZD426" s="84" t="s">
        <v>258</v>
      </c>
      <c r="VZE426" s="84" t="s">
        <v>258</v>
      </c>
      <c r="VZF426" s="84" t="s">
        <v>258</v>
      </c>
      <c r="VZG426" s="84" t="s">
        <v>258</v>
      </c>
      <c r="VZH426" s="84" t="s">
        <v>258</v>
      </c>
      <c r="VZI426" s="84" t="s">
        <v>258</v>
      </c>
      <c r="VZJ426" s="84" t="s">
        <v>258</v>
      </c>
      <c r="VZK426" s="84" t="s">
        <v>258</v>
      </c>
      <c r="VZL426" s="84" t="s">
        <v>258</v>
      </c>
      <c r="VZM426" s="84" t="s">
        <v>258</v>
      </c>
      <c r="VZN426" s="84" t="s">
        <v>258</v>
      </c>
      <c r="VZO426" s="84" t="s">
        <v>258</v>
      </c>
      <c r="VZP426" s="84" t="s">
        <v>258</v>
      </c>
      <c r="VZQ426" s="84" t="s">
        <v>258</v>
      </c>
      <c r="VZR426" s="84" t="s">
        <v>258</v>
      </c>
      <c r="VZS426" s="84" t="s">
        <v>258</v>
      </c>
      <c r="VZT426" s="84" t="s">
        <v>258</v>
      </c>
      <c r="VZU426" s="84" t="s">
        <v>258</v>
      </c>
      <c r="VZV426" s="84" t="s">
        <v>258</v>
      </c>
      <c r="VZW426" s="84" t="s">
        <v>258</v>
      </c>
      <c r="VZX426" s="84" t="s">
        <v>258</v>
      </c>
      <c r="VZY426" s="84" t="s">
        <v>258</v>
      </c>
      <c r="VZZ426" s="84" t="s">
        <v>258</v>
      </c>
      <c r="WAA426" s="84" t="s">
        <v>258</v>
      </c>
      <c r="WAB426" s="84" t="s">
        <v>258</v>
      </c>
      <c r="WAC426" s="84" t="s">
        <v>258</v>
      </c>
      <c r="WAD426" s="84" t="s">
        <v>258</v>
      </c>
      <c r="WAE426" s="84" t="s">
        <v>258</v>
      </c>
      <c r="WAF426" s="84" t="s">
        <v>258</v>
      </c>
      <c r="WAG426" s="84" t="s">
        <v>258</v>
      </c>
      <c r="WAH426" s="84" t="s">
        <v>258</v>
      </c>
      <c r="WAI426" s="84" t="s">
        <v>258</v>
      </c>
      <c r="WAJ426" s="84" t="s">
        <v>258</v>
      </c>
      <c r="WAK426" s="84" t="s">
        <v>258</v>
      </c>
      <c r="WAL426" s="84" t="s">
        <v>258</v>
      </c>
      <c r="WAM426" s="84" t="s">
        <v>258</v>
      </c>
      <c r="WAN426" s="84" t="s">
        <v>258</v>
      </c>
      <c r="WAO426" s="84" t="s">
        <v>258</v>
      </c>
      <c r="WAP426" s="84" t="s">
        <v>258</v>
      </c>
      <c r="WAQ426" s="84" t="s">
        <v>258</v>
      </c>
      <c r="WAR426" s="84" t="s">
        <v>258</v>
      </c>
      <c r="WAS426" s="84" t="s">
        <v>258</v>
      </c>
      <c r="WAT426" s="84" t="s">
        <v>258</v>
      </c>
      <c r="WAU426" s="84" t="s">
        <v>258</v>
      </c>
      <c r="WAV426" s="84" t="s">
        <v>258</v>
      </c>
      <c r="WAW426" s="84" t="s">
        <v>258</v>
      </c>
      <c r="WAX426" s="84" t="s">
        <v>258</v>
      </c>
      <c r="WAY426" s="84" t="s">
        <v>258</v>
      </c>
      <c r="WAZ426" s="84" t="s">
        <v>258</v>
      </c>
      <c r="WBA426" s="84" t="s">
        <v>258</v>
      </c>
      <c r="WBB426" s="84" t="s">
        <v>258</v>
      </c>
      <c r="WBC426" s="84" t="s">
        <v>258</v>
      </c>
      <c r="WBD426" s="84" t="s">
        <v>258</v>
      </c>
      <c r="WBE426" s="84" t="s">
        <v>258</v>
      </c>
      <c r="WBF426" s="84" t="s">
        <v>258</v>
      </c>
      <c r="WBG426" s="84" t="s">
        <v>258</v>
      </c>
      <c r="WBH426" s="84" t="s">
        <v>258</v>
      </c>
      <c r="WBI426" s="84" t="s">
        <v>258</v>
      </c>
      <c r="WBJ426" s="84" t="s">
        <v>258</v>
      </c>
      <c r="WBK426" s="84" t="s">
        <v>258</v>
      </c>
      <c r="WBL426" s="84" t="s">
        <v>258</v>
      </c>
      <c r="WBM426" s="84" t="s">
        <v>258</v>
      </c>
      <c r="WBN426" s="84" t="s">
        <v>258</v>
      </c>
      <c r="WBO426" s="84" t="s">
        <v>258</v>
      </c>
      <c r="WBP426" s="84" t="s">
        <v>258</v>
      </c>
      <c r="WBQ426" s="84" t="s">
        <v>258</v>
      </c>
      <c r="WBR426" s="84" t="s">
        <v>258</v>
      </c>
      <c r="WBS426" s="84" t="s">
        <v>258</v>
      </c>
      <c r="WBT426" s="84" t="s">
        <v>258</v>
      </c>
      <c r="WBU426" s="84" t="s">
        <v>258</v>
      </c>
      <c r="WBV426" s="84" t="s">
        <v>258</v>
      </c>
      <c r="WBW426" s="84" t="s">
        <v>258</v>
      </c>
      <c r="WBX426" s="84" t="s">
        <v>258</v>
      </c>
      <c r="WBY426" s="84" t="s">
        <v>258</v>
      </c>
      <c r="WBZ426" s="84" t="s">
        <v>258</v>
      </c>
      <c r="WCA426" s="84" t="s">
        <v>258</v>
      </c>
      <c r="WCB426" s="84" t="s">
        <v>258</v>
      </c>
      <c r="WCC426" s="84" t="s">
        <v>258</v>
      </c>
      <c r="WCD426" s="84" t="s">
        <v>258</v>
      </c>
      <c r="WCE426" s="84" t="s">
        <v>258</v>
      </c>
      <c r="WCF426" s="84" t="s">
        <v>258</v>
      </c>
      <c r="WCG426" s="84" t="s">
        <v>258</v>
      </c>
      <c r="WCH426" s="84" t="s">
        <v>258</v>
      </c>
      <c r="WCI426" s="84" t="s">
        <v>258</v>
      </c>
      <c r="WCJ426" s="84" t="s">
        <v>258</v>
      </c>
      <c r="WCK426" s="84" t="s">
        <v>258</v>
      </c>
      <c r="WCL426" s="84" t="s">
        <v>258</v>
      </c>
      <c r="WCM426" s="84" t="s">
        <v>258</v>
      </c>
      <c r="WCN426" s="84" t="s">
        <v>258</v>
      </c>
      <c r="WCO426" s="84" t="s">
        <v>258</v>
      </c>
      <c r="WCP426" s="84" t="s">
        <v>258</v>
      </c>
      <c r="WCQ426" s="84" t="s">
        <v>258</v>
      </c>
      <c r="WCR426" s="84" t="s">
        <v>258</v>
      </c>
      <c r="WCS426" s="84" t="s">
        <v>258</v>
      </c>
      <c r="WCT426" s="84" t="s">
        <v>258</v>
      </c>
      <c r="WCU426" s="84" t="s">
        <v>258</v>
      </c>
      <c r="WCV426" s="84" t="s">
        <v>258</v>
      </c>
      <c r="WCW426" s="84" t="s">
        <v>258</v>
      </c>
      <c r="WCX426" s="84" t="s">
        <v>258</v>
      </c>
      <c r="WCY426" s="84" t="s">
        <v>258</v>
      </c>
      <c r="WCZ426" s="84" t="s">
        <v>258</v>
      </c>
      <c r="WDA426" s="84" t="s">
        <v>258</v>
      </c>
      <c r="WDB426" s="84" t="s">
        <v>258</v>
      </c>
      <c r="WDC426" s="84" t="s">
        <v>258</v>
      </c>
      <c r="WDD426" s="84" t="s">
        <v>258</v>
      </c>
      <c r="WDE426" s="84" t="s">
        <v>258</v>
      </c>
      <c r="WDF426" s="84" t="s">
        <v>258</v>
      </c>
      <c r="WDG426" s="84" t="s">
        <v>258</v>
      </c>
      <c r="WDH426" s="84" t="s">
        <v>258</v>
      </c>
      <c r="WDI426" s="84" t="s">
        <v>258</v>
      </c>
      <c r="WDJ426" s="84" t="s">
        <v>258</v>
      </c>
      <c r="WDK426" s="84" t="s">
        <v>258</v>
      </c>
      <c r="WDL426" s="84" t="s">
        <v>258</v>
      </c>
      <c r="WDM426" s="84" t="s">
        <v>258</v>
      </c>
      <c r="WDN426" s="84" t="s">
        <v>258</v>
      </c>
      <c r="WDO426" s="84" t="s">
        <v>258</v>
      </c>
      <c r="WDP426" s="84" t="s">
        <v>258</v>
      </c>
      <c r="WDQ426" s="84" t="s">
        <v>258</v>
      </c>
      <c r="WDR426" s="84" t="s">
        <v>258</v>
      </c>
      <c r="WDS426" s="84" t="s">
        <v>258</v>
      </c>
      <c r="WDT426" s="84" t="s">
        <v>258</v>
      </c>
      <c r="WDU426" s="84" t="s">
        <v>258</v>
      </c>
      <c r="WDV426" s="84" t="s">
        <v>258</v>
      </c>
      <c r="WDW426" s="84" t="s">
        <v>258</v>
      </c>
      <c r="WDX426" s="84" t="s">
        <v>258</v>
      </c>
      <c r="WDY426" s="84" t="s">
        <v>258</v>
      </c>
      <c r="WDZ426" s="84" t="s">
        <v>258</v>
      </c>
      <c r="WEA426" s="84" t="s">
        <v>258</v>
      </c>
      <c r="WEB426" s="84" t="s">
        <v>258</v>
      </c>
      <c r="WEC426" s="84" t="s">
        <v>258</v>
      </c>
      <c r="WED426" s="84" t="s">
        <v>258</v>
      </c>
      <c r="WEE426" s="84" t="s">
        <v>258</v>
      </c>
      <c r="WEF426" s="84" t="s">
        <v>258</v>
      </c>
      <c r="WEG426" s="84" t="s">
        <v>258</v>
      </c>
      <c r="WEH426" s="84" t="s">
        <v>258</v>
      </c>
      <c r="WEI426" s="84" t="s">
        <v>258</v>
      </c>
      <c r="WEJ426" s="84" t="s">
        <v>258</v>
      </c>
      <c r="WEK426" s="84" t="s">
        <v>258</v>
      </c>
      <c r="WEL426" s="84" t="s">
        <v>258</v>
      </c>
      <c r="WEM426" s="84" t="s">
        <v>258</v>
      </c>
      <c r="WEN426" s="84" t="s">
        <v>258</v>
      </c>
      <c r="WEO426" s="84" t="s">
        <v>258</v>
      </c>
      <c r="WEP426" s="84" t="s">
        <v>258</v>
      </c>
      <c r="WEQ426" s="84" t="s">
        <v>258</v>
      </c>
      <c r="WER426" s="84" t="s">
        <v>258</v>
      </c>
      <c r="WES426" s="84" t="s">
        <v>258</v>
      </c>
      <c r="WET426" s="84" t="s">
        <v>258</v>
      </c>
      <c r="WEU426" s="84" t="s">
        <v>258</v>
      </c>
      <c r="WEV426" s="84" t="s">
        <v>258</v>
      </c>
      <c r="WEW426" s="84" t="s">
        <v>258</v>
      </c>
      <c r="WEX426" s="84" t="s">
        <v>258</v>
      </c>
      <c r="WEY426" s="84" t="s">
        <v>258</v>
      </c>
      <c r="WEZ426" s="84" t="s">
        <v>258</v>
      </c>
      <c r="WFA426" s="84" t="s">
        <v>258</v>
      </c>
      <c r="WFB426" s="84" t="s">
        <v>258</v>
      </c>
      <c r="WFC426" s="84" t="s">
        <v>258</v>
      </c>
      <c r="WFD426" s="84" t="s">
        <v>258</v>
      </c>
      <c r="WFE426" s="84" t="s">
        <v>258</v>
      </c>
      <c r="WFF426" s="84" t="s">
        <v>258</v>
      </c>
      <c r="WFG426" s="84" t="s">
        <v>258</v>
      </c>
      <c r="WFH426" s="84" t="s">
        <v>258</v>
      </c>
      <c r="WFI426" s="84" t="s">
        <v>258</v>
      </c>
      <c r="WFJ426" s="84" t="s">
        <v>258</v>
      </c>
      <c r="WFK426" s="84" t="s">
        <v>258</v>
      </c>
      <c r="WFL426" s="84" t="s">
        <v>258</v>
      </c>
      <c r="WFM426" s="84" t="s">
        <v>258</v>
      </c>
      <c r="WFN426" s="84" t="s">
        <v>258</v>
      </c>
      <c r="WFO426" s="84" t="s">
        <v>258</v>
      </c>
      <c r="WFP426" s="84" t="s">
        <v>258</v>
      </c>
      <c r="WFQ426" s="84" t="s">
        <v>258</v>
      </c>
      <c r="WFR426" s="84" t="s">
        <v>258</v>
      </c>
      <c r="WFS426" s="84" t="s">
        <v>258</v>
      </c>
      <c r="WFT426" s="84" t="s">
        <v>258</v>
      </c>
      <c r="WFU426" s="84" t="s">
        <v>258</v>
      </c>
      <c r="WFV426" s="84" t="s">
        <v>258</v>
      </c>
      <c r="WFW426" s="84" t="s">
        <v>258</v>
      </c>
      <c r="WFX426" s="84" t="s">
        <v>258</v>
      </c>
      <c r="WFY426" s="84" t="s">
        <v>258</v>
      </c>
      <c r="WFZ426" s="84" t="s">
        <v>258</v>
      </c>
      <c r="WGA426" s="84" t="s">
        <v>258</v>
      </c>
      <c r="WGB426" s="84" t="s">
        <v>258</v>
      </c>
      <c r="WGC426" s="84" t="s">
        <v>258</v>
      </c>
      <c r="WGD426" s="84" t="s">
        <v>258</v>
      </c>
      <c r="WGE426" s="84" t="s">
        <v>258</v>
      </c>
      <c r="WGF426" s="84" t="s">
        <v>258</v>
      </c>
      <c r="WGG426" s="84" t="s">
        <v>258</v>
      </c>
      <c r="WGH426" s="84" t="s">
        <v>258</v>
      </c>
      <c r="WGI426" s="84" t="s">
        <v>258</v>
      </c>
      <c r="WGJ426" s="84" t="s">
        <v>258</v>
      </c>
      <c r="WGK426" s="84" t="s">
        <v>258</v>
      </c>
      <c r="WGL426" s="84" t="s">
        <v>258</v>
      </c>
      <c r="WGM426" s="84" t="s">
        <v>258</v>
      </c>
      <c r="WGN426" s="84" t="s">
        <v>258</v>
      </c>
      <c r="WGO426" s="84" t="s">
        <v>258</v>
      </c>
      <c r="WGP426" s="84" t="s">
        <v>258</v>
      </c>
      <c r="WGQ426" s="84" t="s">
        <v>258</v>
      </c>
      <c r="WGR426" s="84" t="s">
        <v>258</v>
      </c>
      <c r="WGS426" s="84" t="s">
        <v>258</v>
      </c>
      <c r="WGT426" s="84" t="s">
        <v>258</v>
      </c>
      <c r="WGU426" s="84" t="s">
        <v>258</v>
      </c>
      <c r="WGV426" s="84" t="s">
        <v>258</v>
      </c>
      <c r="WGW426" s="84" t="s">
        <v>258</v>
      </c>
      <c r="WGX426" s="84" t="s">
        <v>258</v>
      </c>
      <c r="WGY426" s="84" t="s">
        <v>258</v>
      </c>
      <c r="WGZ426" s="84" t="s">
        <v>258</v>
      </c>
      <c r="WHA426" s="84" t="s">
        <v>258</v>
      </c>
      <c r="WHB426" s="84" t="s">
        <v>258</v>
      </c>
      <c r="WHC426" s="84" t="s">
        <v>258</v>
      </c>
      <c r="WHD426" s="84" t="s">
        <v>258</v>
      </c>
      <c r="WHE426" s="84" t="s">
        <v>258</v>
      </c>
      <c r="WHF426" s="84" t="s">
        <v>258</v>
      </c>
      <c r="WHG426" s="84" t="s">
        <v>258</v>
      </c>
      <c r="WHH426" s="84" t="s">
        <v>258</v>
      </c>
      <c r="WHI426" s="84" t="s">
        <v>258</v>
      </c>
      <c r="WHJ426" s="84" t="s">
        <v>258</v>
      </c>
      <c r="WHK426" s="84" t="s">
        <v>258</v>
      </c>
      <c r="WHL426" s="84" t="s">
        <v>258</v>
      </c>
      <c r="WHM426" s="84" t="s">
        <v>258</v>
      </c>
      <c r="WHN426" s="84" t="s">
        <v>258</v>
      </c>
      <c r="WHO426" s="84" t="s">
        <v>258</v>
      </c>
      <c r="WHP426" s="84" t="s">
        <v>258</v>
      </c>
      <c r="WHQ426" s="84" t="s">
        <v>258</v>
      </c>
      <c r="WHR426" s="84" t="s">
        <v>258</v>
      </c>
      <c r="WHS426" s="84" t="s">
        <v>258</v>
      </c>
      <c r="WHT426" s="84" t="s">
        <v>258</v>
      </c>
      <c r="WHU426" s="84" t="s">
        <v>258</v>
      </c>
      <c r="WHV426" s="84" t="s">
        <v>258</v>
      </c>
      <c r="WHW426" s="84" t="s">
        <v>258</v>
      </c>
      <c r="WHX426" s="84" t="s">
        <v>258</v>
      </c>
      <c r="WHY426" s="84" t="s">
        <v>258</v>
      </c>
      <c r="WHZ426" s="84" t="s">
        <v>258</v>
      </c>
      <c r="WIA426" s="84" t="s">
        <v>258</v>
      </c>
      <c r="WIB426" s="84" t="s">
        <v>258</v>
      </c>
      <c r="WIC426" s="84" t="s">
        <v>258</v>
      </c>
      <c r="WID426" s="84" t="s">
        <v>258</v>
      </c>
      <c r="WIE426" s="84" t="s">
        <v>258</v>
      </c>
      <c r="WIF426" s="84" t="s">
        <v>258</v>
      </c>
      <c r="WIG426" s="84" t="s">
        <v>258</v>
      </c>
      <c r="WIH426" s="84" t="s">
        <v>258</v>
      </c>
      <c r="WII426" s="84" t="s">
        <v>258</v>
      </c>
      <c r="WIJ426" s="84" t="s">
        <v>258</v>
      </c>
      <c r="WIK426" s="84" t="s">
        <v>258</v>
      </c>
      <c r="WIL426" s="84" t="s">
        <v>258</v>
      </c>
      <c r="WIM426" s="84" t="s">
        <v>258</v>
      </c>
      <c r="WIN426" s="84" t="s">
        <v>258</v>
      </c>
      <c r="WIO426" s="84" t="s">
        <v>258</v>
      </c>
      <c r="WIP426" s="84" t="s">
        <v>258</v>
      </c>
      <c r="WIQ426" s="84" t="s">
        <v>258</v>
      </c>
      <c r="WIR426" s="84" t="s">
        <v>258</v>
      </c>
      <c r="WIS426" s="84" t="s">
        <v>258</v>
      </c>
      <c r="WIT426" s="84" t="s">
        <v>258</v>
      </c>
      <c r="WIU426" s="84" t="s">
        <v>258</v>
      </c>
      <c r="WIV426" s="84" t="s">
        <v>258</v>
      </c>
      <c r="WIW426" s="84" t="s">
        <v>258</v>
      </c>
      <c r="WIX426" s="84" t="s">
        <v>258</v>
      </c>
      <c r="WIY426" s="84" t="s">
        <v>258</v>
      </c>
      <c r="WIZ426" s="84" t="s">
        <v>258</v>
      </c>
      <c r="WJA426" s="84" t="s">
        <v>258</v>
      </c>
      <c r="WJB426" s="84" t="s">
        <v>258</v>
      </c>
      <c r="WJC426" s="84" t="s">
        <v>258</v>
      </c>
      <c r="WJD426" s="84" t="s">
        <v>258</v>
      </c>
      <c r="WJE426" s="84" t="s">
        <v>258</v>
      </c>
      <c r="WJF426" s="84" t="s">
        <v>258</v>
      </c>
      <c r="WJG426" s="84" t="s">
        <v>258</v>
      </c>
      <c r="WJH426" s="84" t="s">
        <v>258</v>
      </c>
      <c r="WJI426" s="84" t="s">
        <v>258</v>
      </c>
      <c r="WJJ426" s="84" t="s">
        <v>258</v>
      </c>
      <c r="WJK426" s="84" t="s">
        <v>258</v>
      </c>
      <c r="WJL426" s="84" t="s">
        <v>258</v>
      </c>
      <c r="WJM426" s="84" t="s">
        <v>258</v>
      </c>
      <c r="WJN426" s="84" t="s">
        <v>258</v>
      </c>
      <c r="WJO426" s="84" t="s">
        <v>258</v>
      </c>
      <c r="WJP426" s="84" t="s">
        <v>258</v>
      </c>
      <c r="WJQ426" s="84" t="s">
        <v>258</v>
      </c>
      <c r="WJR426" s="84" t="s">
        <v>258</v>
      </c>
      <c r="WJS426" s="84" t="s">
        <v>258</v>
      </c>
      <c r="WJT426" s="84" t="s">
        <v>258</v>
      </c>
      <c r="WJU426" s="84" t="s">
        <v>258</v>
      </c>
      <c r="WJV426" s="84" t="s">
        <v>258</v>
      </c>
      <c r="WJW426" s="84" t="s">
        <v>258</v>
      </c>
      <c r="WJX426" s="84" t="s">
        <v>258</v>
      </c>
      <c r="WJY426" s="84" t="s">
        <v>258</v>
      </c>
      <c r="WJZ426" s="84" t="s">
        <v>258</v>
      </c>
      <c r="WKA426" s="84" t="s">
        <v>258</v>
      </c>
      <c r="WKB426" s="84" t="s">
        <v>258</v>
      </c>
      <c r="WKC426" s="84" t="s">
        <v>258</v>
      </c>
      <c r="WKD426" s="84" t="s">
        <v>258</v>
      </c>
      <c r="WKE426" s="84" t="s">
        <v>258</v>
      </c>
      <c r="WKF426" s="84" t="s">
        <v>258</v>
      </c>
      <c r="WKG426" s="84" t="s">
        <v>258</v>
      </c>
      <c r="WKH426" s="84" t="s">
        <v>258</v>
      </c>
      <c r="WKI426" s="84" t="s">
        <v>258</v>
      </c>
      <c r="WKJ426" s="84" t="s">
        <v>258</v>
      </c>
      <c r="WKK426" s="84" t="s">
        <v>258</v>
      </c>
      <c r="WKL426" s="84" t="s">
        <v>258</v>
      </c>
      <c r="WKM426" s="84" t="s">
        <v>258</v>
      </c>
      <c r="WKN426" s="84" t="s">
        <v>258</v>
      </c>
      <c r="WKO426" s="84" t="s">
        <v>258</v>
      </c>
      <c r="WKP426" s="84" t="s">
        <v>258</v>
      </c>
      <c r="WKQ426" s="84" t="s">
        <v>258</v>
      </c>
      <c r="WKR426" s="84" t="s">
        <v>258</v>
      </c>
      <c r="WKS426" s="84" t="s">
        <v>258</v>
      </c>
      <c r="WKT426" s="84" t="s">
        <v>258</v>
      </c>
      <c r="WKU426" s="84" t="s">
        <v>258</v>
      </c>
      <c r="WKV426" s="84" t="s">
        <v>258</v>
      </c>
      <c r="WKW426" s="84" t="s">
        <v>258</v>
      </c>
      <c r="WKX426" s="84" t="s">
        <v>258</v>
      </c>
      <c r="WKY426" s="84" t="s">
        <v>258</v>
      </c>
      <c r="WKZ426" s="84" t="s">
        <v>258</v>
      </c>
      <c r="WLA426" s="84" t="s">
        <v>258</v>
      </c>
      <c r="WLB426" s="84" t="s">
        <v>258</v>
      </c>
      <c r="WLC426" s="84" t="s">
        <v>258</v>
      </c>
      <c r="WLD426" s="84" t="s">
        <v>258</v>
      </c>
      <c r="WLE426" s="84" t="s">
        <v>258</v>
      </c>
      <c r="WLF426" s="84" t="s">
        <v>258</v>
      </c>
      <c r="WLG426" s="84" t="s">
        <v>258</v>
      </c>
      <c r="WLH426" s="84" t="s">
        <v>258</v>
      </c>
      <c r="WLI426" s="84" t="s">
        <v>258</v>
      </c>
      <c r="WLJ426" s="84" t="s">
        <v>258</v>
      </c>
      <c r="WLK426" s="84" t="s">
        <v>258</v>
      </c>
      <c r="WLL426" s="84" t="s">
        <v>258</v>
      </c>
      <c r="WLM426" s="84" t="s">
        <v>258</v>
      </c>
      <c r="WLN426" s="84" t="s">
        <v>258</v>
      </c>
      <c r="WLO426" s="84" t="s">
        <v>258</v>
      </c>
      <c r="WLP426" s="84" t="s">
        <v>258</v>
      </c>
      <c r="WLQ426" s="84" t="s">
        <v>258</v>
      </c>
      <c r="WLR426" s="84" t="s">
        <v>258</v>
      </c>
      <c r="WLS426" s="84" t="s">
        <v>258</v>
      </c>
      <c r="WLT426" s="84" t="s">
        <v>258</v>
      </c>
      <c r="WLU426" s="84" t="s">
        <v>258</v>
      </c>
      <c r="WLV426" s="84" t="s">
        <v>258</v>
      </c>
      <c r="WLW426" s="84" t="s">
        <v>258</v>
      </c>
      <c r="WLX426" s="84" t="s">
        <v>258</v>
      </c>
      <c r="WLY426" s="84" t="s">
        <v>258</v>
      </c>
      <c r="WLZ426" s="84" t="s">
        <v>258</v>
      </c>
      <c r="WMA426" s="84" t="s">
        <v>258</v>
      </c>
      <c r="WMB426" s="84" t="s">
        <v>258</v>
      </c>
      <c r="WMC426" s="84" t="s">
        <v>258</v>
      </c>
      <c r="WMD426" s="84" t="s">
        <v>258</v>
      </c>
      <c r="WME426" s="84" t="s">
        <v>258</v>
      </c>
      <c r="WMF426" s="84" t="s">
        <v>258</v>
      </c>
      <c r="WMG426" s="84" t="s">
        <v>258</v>
      </c>
      <c r="WMH426" s="84" t="s">
        <v>258</v>
      </c>
      <c r="WMI426" s="84" t="s">
        <v>258</v>
      </c>
      <c r="WMJ426" s="84" t="s">
        <v>258</v>
      </c>
      <c r="WMK426" s="84" t="s">
        <v>258</v>
      </c>
      <c r="WML426" s="84" t="s">
        <v>258</v>
      </c>
      <c r="WMM426" s="84" t="s">
        <v>258</v>
      </c>
      <c r="WMN426" s="84" t="s">
        <v>258</v>
      </c>
      <c r="WMO426" s="84" t="s">
        <v>258</v>
      </c>
      <c r="WMP426" s="84" t="s">
        <v>258</v>
      </c>
      <c r="WMQ426" s="84" t="s">
        <v>258</v>
      </c>
      <c r="WMR426" s="84" t="s">
        <v>258</v>
      </c>
      <c r="WMS426" s="84" t="s">
        <v>258</v>
      </c>
      <c r="WMT426" s="84" t="s">
        <v>258</v>
      </c>
      <c r="WMU426" s="84" t="s">
        <v>258</v>
      </c>
      <c r="WMV426" s="84" t="s">
        <v>258</v>
      </c>
      <c r="WMW426" s="84" t="s">
        <v>258</v>
      </c>
      <c r="WMX426" s="84" t="s">
        <v>258</v>
      </c>
      <c r="WMY426" s="84" t="s">
        <v>258</v>
      </c>
      <c r="WMZ426" s="84" t="s">
        <v>258</v>
      </c>
      <c r="WNA426" s="84" t="s">
        <v>258</v>
      </c>
      <c r="WNB426" s="84" t="s">
        <v>258</v>
      </c>
      <c r="WNC426" s="84" t="s">
        <v>258</v>
      </c>
      <c r="WND426" s="84" t="s">
        <v>258</v>
      </c>
      <c r="WNE426" s="84" t="s">
        <v>258</v>
      </c>
      <c r="WNF426" s="84" t="s">
        <v>258</v>
      </c>
      <c r="WNG426" s="84" t="s">
        <v>258</v>
      </c>
      <c r="WNH426" s="84" t="s">
        <v>258</v>
      </c>
      <c r="WNI426" s="84" t="s">
        <v>258</v>
      </c>
      <c r="WNJ426" s="84" t="s">
        <v>258</v>
      </c>
      <c r="WNK426" s="84" t="s">
        <v>258</v>
      </c>
      <c r="WNL426" s="84" t="s">
        <v>258</v>
      </c>
      <c r="WNM426" s="84" t="s">
        <v>258</v>
      </c>
      <c r="WNN426" s="84" t="s">
        <v>258</v>
      </c>
      <c r="WNO426" s="84" t="s">
        <v>258</v>
      </c>
      <c r="WNP426" s="84" t="s">
        <v>258</v>
      </c>
      <c r="WNQ426" s="84" t="s">
        <v>258</v>
      </c>
      <c r="WNR426" s="84" t="s">
        <v>258</v>
      </c>
      <c r="WNS426" s="84" t="s">
        <v>258</v>
      </c>
      <c r="WNT426" s="84" t="s">
        <v>258</v>
      </c>
      <c r="WNU426" s="84" t="s">
        <v>258</v>
      </c>
      <c r="WNV426" s="84" t="s">
        <v>258</v>
      </c>
      <c r="WNW426" s="84" t="s">
        <v>258</v>
      </c>
      <c r="WNX426" s="84" t="s">
        <v>258</v>
      </c>
      <c r="WNY426" s="84" t="s">
        <v>258</v>
      </c>
      <c r="WNZ426" s="84" t="s">
        <v>258</v>
      </c>
      <c r="WOA426" s="84" t="s">
        <v>258</v>
      </c>
      <c r="WOB426" s="84" t="s">
        <v>258</v>
      </c>
      <c r="WOC426" s="84" t="s">
        <v>258</v>
      </c>
      <c r="WOD426" s="84" t="s">
        <v>258</v>
      </c>
      <c r="WOE426" s="84" t="s">
        <v>258</v>
      </c>
      <c r="WOF426" s="84" t="s">
        <v>258</v>
      </c>
      <c r="WOG426" s="84" t="s">
        <v>258</v>
      </c>
      <c r="WOH426" s="84" t="s">
        <v>258</v>
      </c>
      <c r="WOI426" s="84" t="s">
        <v>258</v>
      </c>
      <c r="WOJ426" s="84" t="s">
        <v>258</v>
      </c>
      <c r="WOK426" s="84" t="s">
        <v>258</v>
      </c>
      <c r="WOL426" s="84" t="s">
        <v>258</v>
      </c>
      <c r="WOM426" s="84" t="s">
        <v>258</v>
      </c>
      <c r="WON426" s="84" t="s">
        <v>258</v>
      </c>
      <c r="WOO426" s="84" t="s">
        <v>258</v>
      </c>
      <c r="WOP426" s="84" t="s">
        <v>258</v>
      </c>
      <c r="WOQ426" s="84" t="s">
        <v>258</v>
      </c>
      <c r="WOR426" s="84" t="s">
        <v>258</v>
      </c>
      <c r="WOS426" s="84" t="s">
        <v>258</v>
      </c>
      <c r="WOT426" s="84" t="s">
        <v>258</v>
      </c>
      <c r="WOU426" s="84" t="s">
        <v>258</v>
      </c>
      <c r="WOV426" s="84" t="s">
        <v>258</v>
      </c>
      <c r="WOW426" s="84" t="s">
        <v>258</v>
      </c>
      <c r="WOX426" s="84" t="s">
        <v>258</v>
      </c>
      <c r="WOY426" s="84" t="s">
        <v>258</v>
      </c>
      <c r="WOZ426" s="84" t="s">
        <v>258</v>
      </c>
      <c r="WPA426" s="84" t="s">
        <v>258</v>
      </c>
      <c r="WPB426" s="84" t="s">
        <v>258</v>
      </c>
      <c r="WPC426" s="84" t="s">
        <v>258</v>
      </c>
      <c r="WPD426" s="84" t="s">
        <v>258</v>
      </c>
      <c r="WPE426" s="84" t="s">
        <v>258</v>
      </c>
      <c r="WPF426" s="84" t="s">
        <v>258</v>
      </c>
      <c r="WPG426" s="84" t="s">
        <v>258</v>
      </c>
      <c r="WPH426" s="84" t="s">
        <v>258</v>
      </c>
      <c r="WPI426" s="84" t="s">
        <v>258</v>
      </c>
      <c r="WPJ426" s="84" t="s">
        <v>258</v>
      </c>
      <c r="WPK426" s="84" t="s">
        <v>258</v>
      </c>
      <c r="WPL426" s="84" t="s">
        <v>258</v>
      </c>
      <c r="WPM426" s="84" t="s">
        <v>258</v>
      </c>
      <c r="WPN426" s="84" t="s">
        <v>258</v>
      </c>
      <c r="WPO426" s="84" t="s">
        <v>258</v>
      </c>
      <c r="WPP426" s="84" t="s">
        <v>258</v>
      </c>
      <c r="WPQ426" s="84" t="s">
        <v>258</v>
      </c>
      <c r="WPR426" s="84" t="s">
        <v>258</v>
      </c>
      <c r="WPS426" s="84" t="s">
        <v>258</v>
      </c>
      <c r="WPT426" s="84" t="s">
        <v>258</v>
      </c>
      <c r="WPU426" s="84" t="s">
        <v>258</v>
      </c>
      <c r="WPV426" s="84" t="s">
        <v>258</v>
      </c>
      <c r="WPW426" s="84" t="s">
        <v>258</v>
      </c>
      <c r="WPX426" s="84" t="s">
        <v>258</v>
      </c>
      <c r="WPY426" s="84" t="s">
        <v>258</v>
      </c>
      <c r="WPZ426" s="84" t="s">
        <v>258</v>
      </c>
      <c r="WQA426" s="84" t="s">
        <v>258</v>
      </c>
      <c r="WQB426" s="84" t="s">
        <v>258</v>
      </c>
      <c r="WQC426" s="84" t="s">
        <v>258</v>
      </c>
      <c r="WQD426" s="84" t="s">
        <v>258</v>
      </c>
      <c r="WQE426" s="84" t="s">
        <v>258</v>
      </c>
      <c r="WQF426" s="84" t="s">
        <v>258</v>
      </c>
      <c r="WQG426" s="84" t="s">
        <v>258</v>
      </c>
      <c r="WQH426" s="84" t="s">
        <v>258</v>
      </c>
      <c r="WQI426" s="84" t="s">
        <v>258</v>
      </c>
      <c r="WQJ426" s="84" t="s">
        <v>258</v>
      </c>
      <c r="WQK426" s="84" t="s">
        <v>258</v>
      </c>
      <c r="WQL426" s="84" t="s">
        <v>258</v>
      </c>
      <c r="WQM426" s="84" t="s">
        <v>258</v>
      </c>
      <c r="WQN426" s="84" t="s">
        <v>258</v>
      </c>
      <c r="WQO426" s="84" t="s">
        <v>258</v>
      </c>
      <c r="WQP426" s="84" t="s">
        <v>258</v>
      </c>
      <c r="WQQ426" s="84" t="s">
        <v>258</v>
      </c>
      <c r="WQR426" s="84" t="s">
        <v>258</v>
      </c>
      <c r="WQS426" s="84" t="s">
        <v>258</v>
      </c>
      <c r="WQT426" s="84" t="s">
        <v>258</v>
      </c>
      <c r="WQU426" s="84" t="s">
        <v>258</v>
      </c>
      <c r="WQV426" s="84" t="s">
        <v>258</v>
      </c>
      <c r="WQW426" s="84" t="s">
        <v>258</v>
      </c>
      <c r="WQX426" s="84" t="s">
        <v>258</v>
      </c>
      <c r="WQY426" s="84" t="s">
        <v>258</v>
      </c>
      <c r="WQZ426" s="84" t="s">
        <v>258</v>
      </c>
      <c r="WRA426" s="84" t="s">
        <v>258</v>
      </c>
      <c r="WRB426" s="84" t="s">
        <v>258</v>
      </c>
      <c r="WRC426" s="84" t="s">
        <v>258</v>
      </c>
      <c r="WRD426" s="84" t="s">
        <v>258</v>
      </c>
      <c r="WRE426" s="84" t="s">
        <v>258</v>
      </c>
      <c r="WRF426" s="84" t="s">
        <v>258</v>
      </c>
      <c r="WRG426" s="84" t="s">
        <v>258</v>
      </c>
      <c r="WRH426" s="84" t="s">
        <v>258</v>
      </c>
      <c r="WRI426" s="84" t="s">
        <v>258</v>
      </c>
      <c r="WRJ426" s="84" t="s">
        <v>258</v>
      </c>
      <c r="WRK426" s="84" t="s">
        <v>258</v>
      </c>
      <c r="WRL426" s="84" t="s">
        <v>258</v>
      </c>
      <c r="WRM426" s="84" t="s">
        <v>258</v>
      </c>
      <c r="WRN426" s="84" t="s">
        <v>258</v>
      </c>
      <c r="WRO426" s="84" t="s">
        <v>258</v>
      </c>
      <c r="WRP426" s="84" t="s">
        <v>258</v>
      </c>
      <c r="WRQ426" s="84" t="s">
        <v>258</v>
      </c>
      <c r="WRR426" s="84" t="s">
        <v>258</v>
      </c>
      <c r="WRS426" s="84" t="s">
        <v>258</v>
      </c>
      <c r="WRT426" s="84" t="s">
        <v>258</v>
      </c>
      <c r="WRU426" s="84" t="s">
        <v>258</v>
      </c>
      <c r="WRV426" s="84" t="s">
        <v>258</v>
      </c>
      <c r="WRW426" s="84" t="s">
        <v>258</v>
      </c>
      <c r="WRX426" s="84" t="s">
        <v>258</v>
      </c>
      <c r="WRY426" s="84" t="s">
        <v>258</v>
      </c>
      <c r="WRZ426" s="84" t="s">
        <v>258</v>
      </c>
      <c r="WSA426" s="84" t="s">
        <v>258</v>
      </c>
      <c r="WSB426" s="84" t="s">
        <v>258</v>
      </c>
      <c r="WSC426" s="84" t="s">
        <v>258</v>
      </c>
      <c r="WSD426" s="84" t="s">
        <v>258</v>
      </c>
      <c r="WSE426" s="84" t="s">
        <v>258</v>
      </c>
      <c r="WSF426" s="84" t="s">
        <v>258</v>
      </c>
      <c r="WSG426" s="84" t="s">
        <v>258</v>
      </c>
      <c r="WSH426" s="84" t="s">
        <v>258</v>
      </c>
      <c r="WSI426" s="84" t="s">
        <v>258</v>
      </c>
      <c r="WSJ426" s="84" t="s">
        <v>258</v>
      </c>
      <c r="WSK426" s="84" t="s">
        <v>258</v>
      </c>
      <c r="WSL426" s="84" t="s">
        <v>258</v>
      </c>
      <c r="WSM426" s="84" t="s">
        <v>258</v>
      </c>
      <c r="WSN426" s="84" t="s">
        <v>258</v>
      </c>
      <c r="WSO426" s="84" t="s">
        <v>258</v>
      </c>
      <c r="WSP426" s="84" t="s">
        <v>258</v>
      </c>
      <c r="WSQ426" s="84" t="s">
        <v>258</v>
      </c>
      <c r="WSR426" s="84" t="s">
        <v>258</v>
      </c>
      <c r="WSS426" s="84" t="s">
        <v>258</v>
      </c>
      <c r="WST426" s="84" t="s">
        <v>258</v>
      </c>
      <c r="WSU426" s="84" t="s">
        <v>258</v>
      </c>
      <c r="WSV426" s="84" t="s">
        <v>258</v>
      </c>
      <c r="WSW426" s="84" t="s">
        <v>258</v>
      </c>
      <c r="WSX426" s="84" t="s">
        <v>258</v>
      </c>
      <c r="WSY426" s="84" t="s">
        <v>258</v>
      </c>
      <c r="WSZ426" s="84" t="s">
        <v>258</v>
      </c>
      <c r="WTA426" s="84" t="s">
        <v>258</v>
      </c>
      <c r="WTB426" s="84" t="s">
        <v>258</v>
      </c>
      <c r="WTC426" s="84" t="s">
        <v>258</v>
      </c>
      <c r="WTD426" s="84" t="s">
        <v>258</v>
      </c>
      <c r="WTE426" s="84" t="s">
        <v>258</v>
      </c>
      <c r="WTF426" s="84" t="s">
        <v>258</v>
      </c>
      <c r="WTG426" s="84" t="s">
        <v>258</v>
      </c>
      <c r="WTH426" s="84" t="s">
        <v>258</v>
      </c>
      <c r="WTI426" s="84" t="s">
        <v>258</v>
      </c>
      <c r="WTJ426" s="84" t="s">
        <v>258</v>
      </c>
      <c r="WTK426" s="84" t="s">
        <v>258</v>
      </c>
      <c r="WTL426" s="84" t="s">
        <v>258</v>
      </c>
      <c r="WTM426" s="84" t="s">
        <v>258</v>
      </c>
      <c r="WTN426" s="84" t="s">
        <v>258</v>
      </c>
      <c r="WTO426" s="84" t="s">
        <v>258</v>
      </c>
      <c r="WTP426" s="84" t="s">
        <v>258</v>
      </c>
      <c r="WTQ426" s="84" t="s">
        <v>258</v>
      </c>
      <c r="WTR426" s="84" t="s">
        <v>258</v>
      </c>
      <c r="WTS426" s="84" t="s">
        <v>258</v>
      </c>
      <c r="WTT426" s="84" t="s">
        <v>258</v>
      </c>
      <c r="WTU426" s="84" t="s">
        <v>258</v>
      </c>
      <c r="WTV426" s="84" t="s">
        <v>258</v>
      </c>
      <c r="WTW426" s="84" t="s">
        <v>258</v>
      </c>
      <c r="WTX426" s="84" t="s">
        <v>258</v>
      </c>
      <c r="WTY426" s="84" t="s">
        <v>258</v>
      </c>
      <c r="WTZ426" s="84" t="s">
        <v>258</v>
      </c>
      <c r="WUA426" s="84" t="s">
        <v>258</v>
      </c>
      <c r="WUB426" s="84" t="s">
        <v>258</v>
      </c>
      <c r="WUC426" s="84" t="s">
        <v>258</v>
      </c>
      <c r="WUD426" s="84" t="s">
        <v>258</v>
      </c>
      <c r="WUE426" s="84" t="s">
        <v>258</v>
      </c>
      <c r="WUF426" s="84" t="s">
        <v>258</v>
      </c>
      <c r="WUG426" s="84" t="s">
        <v>258</v>
      </c>
      <c r="WUH426" s="84" t="s">
        <v>258</v>
      </c>
      <c r="WUI426" s="84" t="s">
        <v>258</v>
      </c>
      <c r="WUJ426" s="84" t="s">
        <v>258</v>
      </c>
      <c r="WUK426" s="84" t="s">
        <v>258</v>
      </c>
      <c r="WUL426" s="84" t="s">
        <v>258</v>
      </c>
      <c r="WUM426" s="84" t="s">
        <v>258</v>
      </c>
      <c r="WUN426" s="84" t="s">
        <v>258</v>
      </c>
      <c r="WUO426" s="84" t="s">
        <v>258</v>
      </c>
      <c r="WUP426" s="84" t="s">
        <v>258</v>
      </c>
      <c r="WUQ426" s="84" t="s">
        <v>258</v>
      </c>
      <c r="WUR426" s="84" t="s">
        <v>258</v>
      </c>
      <c r="WUS426" s="84" t="s">
        <v>258</v>
      </c>
      <c r="WUT426" s="84" t="s">
        <v>258</v>
      </c>
      <c r="WUU426" s="84" t="s">
        <v>258</v>
      </c>
      <c r="WUV426" s="84" t="s">
        <v>258</v>
      </c>
      <c r="WUW426" s="84" t="s">
        <v>258</v>
      </c>
      <c r="WUX426" s="84" t="s">
        <v>258</v>
      </c>
      <c r="WUY426" s="84" t="s">
        <v>258</v>
      </c>
      <c r="WUZ426" s="84" t="s">
        <v>258</v>
      </c>
      <c r="WVA426" s="84" t="s">
        <v>258</v>
      </c>
      <c r="WVB426" s="84" t="s">
        <v>258</v>
      </c>
      <c r="WVC426" s="84" t="s">
        <v>258</v>
      </c>
      <c r="WVD426" s="84" t="s">
        <v>258</v>
      </c>
      <c r="WVE426" s="84" t="s">
        <v>258</v>
      </c>
      <c r="WVF426" s="84" t="s">
        <v>258</v>
      </c>
      <c r="WVG426" s="84" t="s">
        <v>258</v>
      </c>
      <c r="WVH426" s="84" t="s">
        <v>258</v>
      </c>
      <c r="WVI426" s="84" t="s">
        <v>258</v>
      </c>
      <c r="WVJ426" s="84" t="s">
        <v>258</v>
      </c>
      <c r="WVK426" s="84" t="s">
        <v>258</v>
      </c>
      <c r="WVL426" s="84" t="s">
        <v>258</v>
      </c>
      <c r="WVM426" s="84" t="s">
        <v>258</v>
      </c>
      <c r="WVN426" s="84" t="s">
        <v>258</v>
      </c>
      <c r="WVO426" s="84" t="s">
        <v>258</v>
      </c>
      <c r="WVP426" s="84" t="s">
        <v>258</v>
      </c>
      <c r="WVQ426" s="84" t="s">
        <v>258</v>
      </c>
      <c r="WVR426" s="84" t="s">
        <v>258</v>
      </c>
      <c r="WVS426" s="84" t="s">
        <v>258</v>
      </c>
      <c r="WVT426" s="84" t="s">
        <v>258</v>
      </c>
      <c r="WVU426" s="84" t="s">
        <v>258</v>
      </c>
      <c r="WVV426" s="84" t="s">
        <v>258</v>
      </c>
      <c r="WVW426" s="84" t="s">
        <v>258</v>
      </c>
      <c r="WVX426" s="84" t="s">
        <v>258</v>
      </c>
      <c r="WVY426" s="84" t="s">
        <v>258</v>
      </c>
      <c r="WVZ426" s="84" t="s">
        <v>258</v>
      </c>
      <c r="WWA426" s="84" t="s">
        <v>258</v>
      </c>
      <c r="WWB426" s="84" t="s">
        <v>258</v>
      </c>
      <c r="WWC426" s="84" t="s">
        <v>258</v>
      </c>
      <c r="WWD426" s="84" t="s">
        <v>258</v>
      </c>
      <c r="WWE426" s="84" t="s">
        <v>258</v>
      </c>
      <c r="WWF426" s="84" t="s">
        <v>258</v>
      </c>
      <c r="WWG426" s="84" t="s">
        <v>258</v>
      </c>
      <c r="WWH426" s="84" t="s">
        <v>258</v>
      </c>
      <c r="WWI426" s="84" t="s">
        <v>258</v>
      </c>
      <c r="WWJ426" s="84" t="s">
        <v>258</v>
      </c>
      <c r="WWK426" s="84" t="s">
        <v>258</v>
      </c>
      <c r="WWL426" s="84" t="s">
        <v>258</v>
      </c>
      <c r="WWM426" s="84" t="s">
        <v>258</v>
      </c>
      <c r="WWN426" s="84" t="s">
        <v>258</v>
      </c>
      <c r="WWO426" s="84" t="s">
        <v>258</v>
      </c>
      <c r="WWP426" s="84" t="s">
        <v>258</v>
      </c>
      <c r="WWQ426" s="84" t="s">
        <v>258</v>
      </c>
      <c r="WWR426" s="84" t="s">
        <v>258</v>
      </c>
      <c r="WWS426" s="84" t="s">
        <v>258</v>
      </c>
      <c r="WWT426" s="84" t="s">
        <v>258</v>
      </c>
      <c r="WWU426" s="84" t="s">
        <v>258</v>
      </c>
      <c r="WWV426" s="84" t="s">
        <v>258</v>
      </c>
      <c r="WWW426" s="84" t="s">
        <v>258</v>
      </c>
      <c r="WWX426" s="84" t="s">
        <v>258</v>
      </c>
      <c r="WWY426" s="84" t="s">
        <v>258</v>
      </c>
      <c r="WWZ426" s="84" t="s">
        <v>258</v>
      </c>
      <c r="WXA426" s="84" t="s">
        <v>258</v>
      </c>
      <c r="WXB426" s="84" t="s">
        <v>258</v>
      </c>
      <c r="WXC426" s="84" t="s">
        <v>258</v>
      </c>
      <c r="WXD426" s="84" t="s">
        <v>258</v>
      </c>
      <c r="WXE426" s="84" t="s">
        <v>258</v>
      </c>
      <c r="WXF426" s="84" t="s">
        <v>258</v>
      </c>
      <c r="WXG426" s="84" t="s">
        <v>258</v>
      </c>
      <c r="WXH426" s="84" t="s">
        <v>258</v>
      </c>
      <c r="WXI426" s="84" t="s">
        <v>258</v>
      </c>
      <c r="WXJ426" s="84" t="s">
        <v>258</v>
      </c>
      <c r="WXK426" s="84" t="s">
        <v>258</v>
      </c>
      <c r="WXL426" s="84" t="s">
        <v>258</v>
      </c>
      <c r="WXM426" s="84" t="s">
        <v>258</v>
      </c>
      <c r="WXN426" s="84" t="s">
        <v>258</v>
      </c>
      <c r="WXO426" s="84" t="s">
        <v>258</v>
      </c>
      <c r="WXP426" s="84" t="s">
        <v>258</v>
      </c>
      <c r="WXQ426" s="84" t="s">
        <v>258</v>
      </c>
      <c r="WXR426" s="84" t="s">
        <v>258</v>
      </c>
      <c r="WXS426" s="84" t="s">
        <v>258</v>
      </c>
      <c r="WXT426" s="84" t="s">
        <v>258</v>
      </c>
      <c r="WXU426" s="84" t="s">
        <v>258</v>
      </c>
      <c r="WXV426" s="84" t="s">
        <v>258</v>
      </c>
      <c r="WXW426" s="84" t="s">
        <v>258</v>
      </c>
      <c r="WXX426" s="84" t="s">
        <v>258</v>
      </c>
      <c r="WXY426" s="84" t="s">
        <v>258</v>
      </c>
      <c r="WXZ426" s="84" t="s">
        <v>258</v>
      </c>
      <c r="WYA426" s="84" t="s">
        <v>258</v>
      </c>
      <c r="WYB426" s="84" t="s">
        <v>258</v>
      </c>
      <c r="WYC426" s="84" t="s">
        <v>258</v>
      </c>
      <c r="WYD426" s="84" t="s">
        <v>258</v>
      </c>
      <c r="WYE426" s="84" t="s">
        <v>258</v>
      </c>
      <c r="WYF426" s="84" t="s">
        <v>258</v>
      </c>
      <c r="WYG426" s="84" t="s">
        <v>258</v>
      </c>
      <c r="WYH426" s="84" t="s">
        <v>258</v>
      </c>
      <c r="WYI426" s="84" t="s">
        <v>258</v>
      </c>
      <c r="WYJ426" s="84" t="s">
        <v>258</v>
      </c>
      <c r="WYK426" s="84" t="s">
        <v>258</v>
      </c>
      <c r="WYL426" s="84" t="s">
        <v>258</v>
      </c>
      <c r="WYM426" s="84" t="s">
        <v>258</v>
      </c>
      <c r="WYN426" s="84" t="s">
        <v>258</v>
      </c>
      <c r="WYO426" s="84" t="s">
        <v>258</v>
      </c>
      <c r="WYP426" s="84" t="s">
        <v>258</v>
      </c>
      <c r="WYQ426" s="84" t="s">
        <v>258</v>
      </c>
      <c r="WYR426" s="84" t="s">
        <v>258</v>
      </c>
      <c r="WYS426" s="84" t="s">
        <v>258</v>
      </c>
      <c r="WYT426" s="84" t="s">
        <v>258</v>
      </c>
      <c r="WYU426" s="84" t="s">
        <v>258</v>
      </c>
      <c r="WYV426" s="84" t="s">
        <v>258</v>
      </c>
      <c r="WYW426" s="84" t="s">
        <v>258</v>
      </c>
      <c r="WYX426" s="84" t="s">
        <v>258</v>
      </c>
      <c r="WYY426" s="84" t="s">
        <v>258</v>
      </c>
      <c r="WYZ426" s="84" t="s">
        <v>258</v>
      </c>
      <c r="WZA426" s="84" t="s">
        <v>258</v>
      </c>
      <c r="WZB426" s="84" t="s">
        <v>258</v>
      </c>
      <c r="WZC426" s="84" t="s">
        <v>258</v>
      </c>
      <c r="WZD426" s="84" t="s">
        <v>258</v>
      </c>
      <c r="WZE426" s="84" t="s">
        <v>258</v>
      </c>
      <c r="WZF426" s="84" t="s">
        <v>258</v>
      </c>
      <c r="WZG426" s="84" t="s">
        <v>258</v>
      </c>
      <c r="WZH426" s="84" t="s">
        <v>258</v>
      </c>
      <c r="WZI426" s="84" t="s">
        <v>258</v>
      </c>
      <c r="WZJ426" s="84" t="s">
        <v>258</v>
      </c>
      <c r="WZK426" s="84" t="s">
        <v>258</v>
      </c>
      <c r="WZL426" s="84" t="s">
        <v>258</v>
      </c>
      <c r="WZM426" s="84" t="s">
        <v>258</v>
      </c>
      <c r="WZN426" s="84" t="s">
        <v>258</v>
      </c>
      <c r="WZO426" s="84" t="s">
        <v>258</v>
      </c>
      <c r="WZP426" s="84" t="s">
        <v>258</v>
      </c>
      <c r="WZQ426" s="84" t="s">
        <v>258</v>
      </c>
      <c r="WZR426" s="84" t="s">
        <v>258</v>
      </c>
      <c r="WZS426" s="84" t="s">
        <v>258</v>
      </c>
      <c r="WZT426" s="84" t="s">
        <v>258</v>
      </c>
      <c r="WZU426" s="84" t="s">
        <v>258</v>
      </c>
      <c r="WZV426" s="84" t="s">
        <v>258</v>
      </c>
      <c r="WZW426" s="84" t="s">
        <v>258</v>
      </c>
      <c r="WZX426" s="84" t="s">
        <v>258</v>
      </c>
      <c r="WZY426" s="84" t="s">
        <v>258</v>
      </c>
      <c r="WZZ426" s="84" t="s">
        <v>258</v>
      </c>
      <c r="XAA426" s="84" t="s">
        <v>258</v>
      </c>
      <c r="XAB426" s="84" t="s">
        <v>258</v>
      </c>
      <c r="XAC426" s="84" t="s">
        <v>258</v>
      </c>
      <c r="XAD426" s="84" t="s">
        <v>258</v>
      </c>
      <c r="XAE426" s="84" t="s">
        <v>258</v>
      </c>
      <c r="XAF426" s="84" t="s">
        <v>258</v>
      </c>
      <c r="XAG426" s="84" t="s">
        <v>258</v>
      </c>
      <c r="XAH426" s="84" t="s">
        <v>258</v>
      </c>
      <c r="XAI426" s="84" t="s">
        <v>258</v>
      </c>
      <c r="XAJ426" s="84" t="s">
        <v>258</v>
      </c>
      <c r="XAK426" s="84" t="s">
        <v>258</v>
      </c>
      <c r="XAL426" s="84" t="s">
        <v>258</v>
      </c>
      <c r="XAM426" s="84" t="s">
        <v>258</v>
      </c>
      <c r="XAN426" s="84" t="s">
        <v>258</v>
      </c>
      <c r="XAO426" s="84" t="s">
        <v>258</v>
      </c>
      <c r="XAP426" s="84" t="s">
        <v>258</v>
      </c>
      <c r="XAQ426" s="84" t="s">
        <v>258</v>
      </c>
      <c r="XAR426" s="84" t="s">
        <v>258</v>
      </c>
      <c r="XAS426" s="84" t="s">
        <v>258</v>
      </c>
      <c r="XAT426" s="84" t="s">
        <v>258</v>
      </c>
      <c r="XAU426" s="84" t="s">
        <v>258</v>
      </c>
      <c r="XAV426" s="84" t="s">
        <v>258</v>
      </c>
      <c r="XAW426" s="84" t="s">
        <v>258</v>
      </c>
      <c r="XAX426" s="84" t="s">
        <v>258</v>
      </c>
      <c r="XAY426" s="84" t="s">
        <v>258</v>
      </c>
      <c r="XAZ426" s="84" t="s">
        <v>258</v>
      </c>
      <c r="XBA426" s="84" t="s">
        <v>258</v>
      </c>
      <c r="XBB426" s="84" t="s">
        <v>258</v>
      </c>
      <c r="XBC426" s="84" t="s">
        <v>258</v>
      </c>
      <c r="XBD426" s="84" t="s">
        <v>258</v>
      </c>
      <c r="XBE426" s="84" t="s">
        <v>258</v>
      </c>
      <c r="XBF426" s="84" t="s">
        <v>258</v>
      </c>
      <c r="XBG426" s="84" t="s">
        <v>258</v>
      </c>
      <c r="XBH426" s="84" t="s">
        <v>258</v>
      </c>
      <c r="XBI426" s="84" t="s">
        <v>258</v>
      </c>
      <c r="XBJ426" s="84" t="s">
        <v>258</v>
      </c>
      <c r="XBK426" s="84" t="s">
        <v>258</v>
      </c>
      <c r="XBL426" s="84" t="s">
        <v>258</v>
      </c>
      <c r="XBM426" s="84" t="s">
        <v>258</v>
      </c>
      <c r="XBN426" s="84" t="s">
        <v>258</v>
      </c>
      <c r="XBO426" s="84" t="s">
        <v>258</v>
      </c>
      <c r="XBP426" s="84" t="s">
        <v>258</v>
      </c>
      <c r="XBQ426" s="84" t="s">
        <v>258</v>
      </c>
      <c r="XBR426" s="84" t="s">
        <v>258</v>
      </c>
      <c r="XBS426" s="84" t="s">
        <v>258</v>
      </c>
      <c r="XBT426" s="84" t="s">
        <v>258</v>
      </c>
      <c r="XBU426" s="84" t="s">
        <v>258</v>
      </c>
      <c r="XBV426" s="84" t="s">
        <v>258</v>
      </c>
      <c r="XBW426" s="84" t="s">
        <v>258</v>
      </c>
      <c r="XBX426" s="84" t="s">
        <v>258</v>
      </c>
      <c r="XBY426" s="84" t="s">
        <v>258</v>
      </c>
      <c r="XBZ426" s="84" t="s">
        <v>258</v>
      </c>
      <c r="XCA426" s="84" t="s">
        <v>258</v>
      </c>
      <c r="XCB426" s="84" t="s">
        <v>258</v>
      </c>
      <c r="XCC426" s="84" t="s">
        <v>258</v>
      </c>
      <c r="XCD426" s="84" t="s">
        <v>258</v>
      </c>
      <c r="XCE426" s="84" t="s">
        <v>258</v>
      </c>
      <c r="XCF426" s="84" t="s">
        <v>258</v>
      </c>
      <c r="XCG426" s="84" t="s">
        <v>258</v>
      </c>
      <c r="XCH426" s="84" t="s">
        <v>258</v>
      </c>
      <c r="XCI426" s="84" t="s">
        <v>258</v>
      </c>
      <c r="XCJ426" s="84" t="s">
        <v>258</v>
      </c>
      <c r="XCK426" s="84" t="s">
        <v>258</v>
      </c>
      <c r="XCL426" s="84" t="s">
        <v>258</v>
      </c>
      <c r="XCM426" s="84" t="s">
        <v>258</v>
      </c>
      <c r="XCN426" s="84" t="s">
        <v>258</v>
      </c>
      <c r="XCO426" s="84" t="s">
        <v>258</v>
      </c>
      <c r="XCP426" s="84" t="s">
        <v>258</v>
      </c>
      <c r="XCQ426" s="84" t="s">
        <v>258</v>
      </c>
      <c r="XCR426" s="84" t="s">
        <v>258</v>
      </c>
      <c r="XCS426" s="84" t="s">
        <v>258</v>
      </c>
      <c r="XCT426" s="84" t="s">
        <v>258</v>
      </c>
      <c r="XCU426" s="84" t="s">
        <v>258</v>
      </c>
      <c r="XCV426" s="84" t="s">
        <v>258</v>
      </c>
      <c r="XCW426" s="84" t="s">
        <v>258</v>
      </c>
      <c r="XCX426" s="84" t="s">
        <v>258</v>
      </c>
      <c r="XCY426" s="84" t="s">
        <v>258</v>
      </c>
      <c r="XCZ426" s="84" t="s">
        <v>258</v>
      </c>
      <c r="XDA426" s="84" t="s">
        <v>258</v>
      </c>
      <c r="XDB426" s="84" t="s">
        <v>258</v>
      </c>
      <c r="XDC426" s="84" t="s">
        <v>258</v>
      </c>
      <c r="XDD426" s="84" t="s">
        <v>258</v>
      </c>
      <c r="XDE426" s="84" t="s">
        <v>258</v>
      </c>
      <c r="XDF426" s="84" t="s">
        <v>258</v>
      </c>
      <c r="XDG426" s="84" t="s">
        <v>258</v>
      </c>
      <c r="XDH426" s="84" t="s">
        <v>258</v>
      </c>
      <c r="XDI426" s="84" t="s">
        <v>258</v>
      </c>
      <c r="XDJ426" s="84" t="s">
        <v>258</v>
      </c>
      <c r="XDK426" s="84" t="s">
        <v>258</v>
      </c>
      <c r="XDL426" s="84" t="s">
        <v>258</v>
      </c>
      <c r="XDM426" s="84" t="s">
        <v>258</v>
      </c>
      <c r="XDN426" s="84" t="s">
        <v>258</v>
      </c>
      <c r="XDO426" s="84" t="s">
        <v>258</v>
      </c>
      <c r="XDP426" s="84" t="s">
        <v>258</v>
      </c>
      <c r="XDQ426" s="84" t="s">
        <v>258</v>
      </c>
      <c r="XDR426" s="84" t="s">
        <v>258</v>
      </c>
      <c r="XDS426" s="84" t="s">
        <v>258</v>
      </c>
      <c r="XDT426" s="84" t="s">
        <v>258</v>
      </c>
      <c r="XDU426" s="84" t="s">
        <v>258</v>
      </c>
      <c r="XDV426" s="84" t="s">
        <v>258</v>
      </c>
      <c r="XDW426" s="84" t="s">
        <v>258</v>
      </c>
      <c r="XDX426" s="84" t="s">
        <v>258</v>
      </c>
      <c r="XDY426" s="84" t="s">
        <v>258</v>
      </c>
      <c r="XDZ426" s="84" t="s">
        <v>258</v>
      </c>
      <c r="XEA426" s="84" t="s">
        <v>258</v>
      </c>
      <c r="XEB426" s="84" t="s">
        <v>258</v>
      </c>
      <c r="XEC426" s="84" t="s">
        <v>258</v>
      </c>
      <c r="XED426" s="84" t="s">
        <v>258</v>
      </c>
      <c r="XEE426" s="84" t="s">
        <v>258</v>
      </c>
      <c r="XEF426" s="84" t="s">
        <v>258</v>
      </c>
      <c r="XEG426" s="84" t="s">
        <v>258</v>
      </c>
      <c r="XEH426" s="84" t="s">
        <v>258</v>
      </c>
      <c r="XEI426" s="84" t="s">
        <v>258</v>
      </c>
      <c r="XEJ426" s="84" t="s">
        <v>258</v>
      </c>
      <c r="XEK426" s="84" t="s">
        <v>258</v>
      </c>
      <c r="XEL426" s="84" t="s">
        <v>258</v>
      </c>
      <c r="XEM426" s="84" t="s">
        <v>258</v>
      </c>
      <c r="XEN426" s="84" t="s">
        <v>258</v>
      </c>
      <c r="XEO426" s="84" t="s">
        <v>258</v>
      </c>
      <c r="XEP426" s="84" t="s">
        <v>258</v>
      </c>
      <c r="XEQ426" s="84" t="s">
        <v>258</v>
      </c>
      <c r="XER426" s="84" t="s">
        <v>258</v>
      </c>
      <c r="XES426" s="84" t="s">
        <v>258</v>
      </c>
      <c r="XET426" s="84" t="s">
        <v>258</v>
      </c>
      <c r="XEU426" s="84" t="s">
        <v>258</v>
      </c>
      <c r="XEV426" s="84" t="s">
        <v>258</v>
      </c>
      <c r="XEW426" s="84" t="s">
        <v>258</v>
      </c>
      <c r="XEX426" s="84" t="s">
        <v>258</v>
      </c>
      <c r="XEY426" s="84" t="s">
        <v>258</v>
      </c>
      <c r="XEZ426" s="84" t="s">
        <v>258</v>
      </c>
      <c r="XFA426" s="84" t="s">
        <v>258</v>
      </c>
      <c r="XFB426" s="84" t="s">
        <v>258</v>
      </c>
      <c r="XFC426" s="84" t="s">
        <v>258</v>
      </c>
      <c r="XFD426" s="84" t="s">
        <v>258</v>
      </c>
    </row>
    <row r="427" spans="1:16384" ht="33" customHeight="1" x14ac:dyDescent="0.25">
      <c r="A427" s="110" t="s">
        <v>239</v>
      </c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</row>
  </sheetData>
  <mergeCells count="21">
    <mergeCell ref="A4:AA4"/>
    <mergeCell ref="A6:AA6"/>
    <mergeCell ref="AE379:AF379"/>
    <mergeCell ref="AE390:AF390"/>
    <mergeCell ref="AB234:AC234"/>
    <mergeCell ref="A427:AA427"/>
    <mergeCell ref="V1:AA1"/>
    <mergeCell ref="A425:AA425"/>
    <mergeCell ref="A11:C11"/>
    <mergeCell ref="D11:E11"/>
    <mergeCell ref="F11:G11"/>
    <mergeCell ref="A10:Q10"/>
    <mergeCell ref="H11:Q11"/>
    <mergeCell ref="S10:S11"/>
    <mergeCell ref="R10:R11"/>
    <mergeCell ref="Z10:AA10"/>
    <mergeCell ref="T10:Y10"/>
    <mergeCell ref="A8:AA8"/>
    <mergeCell ref="A7:AA7"/>
    <mergeCell ref="A2:AA2"/>
    <mergeCell ref="A3:AA3"/>
  </mergeCells>
  <pageMargins left="0.39370078740157483" right="0.39370078740157483" top="0.78740157480314965" bottom="0.59055118110236227" header="0" footer="0"/>
  <pageSetup paperSize="9" scale="63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2019-12-30T07:47:58Z</dcterms:modified>
</cp:coreProperties>
</file>